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educacionpublica-my.sharepoint.com/personal/natalia_toledo_dep_cl/Documents/Escritorio/GLOSAS PUBLICADAS DEP DIPRES/"/>
    </mc:Choice>
  </mc:AlternateContent>
  <xr:revisionPtr revIDLastSave="6" documentId="8_{9B57D021-94DA-48F0-84E2-D1F8658FEEE6}" xr6:coauthVersionLast="47" xr6:coauthVersionMax="47" xr10:uidLastSave="{1F98BC48-C9D3-43D5-BD02-595B0C105AD3}"/>
  <bookViews>
    <workbookView xWindow="-120" yWindow="-120" windowWidth="20730" windowHeight="11160" tabRatio="802" xr2:uid="{00000000-000D-0000-FFFF-FFFF00000000}"/>
  </bookViews>
  <sheets>
    <sheet name="17 01" sheetId="35" r:id="rId1"/>
    <sheet name="17 02" sheetId="36" r:id="rId2"/>
    <sheet name="17 03 " sheetId="37" r:id="rId3"/>
  </sheets>
  <definedNames>
    <definedName name="_xlnm.Print_Area" localSheetId="0">'17 01'!$A$1:$V$25</definedName>
    <definedName name="_xlnm.Print_Area" localSheetId="1">'17 02'!$A$1:$V$32</definedName>
    <definedName name="_xlnm.Print_Area" localSheetId="2">'17 03 '!$A$1:$V$17</definedName>
    <definedName name="_xlnm.Print_Titles" localSheetId="1">'17 02'!$8:$10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36" l="1"/>
  <c r="N19" i="36"/>
  <c r="N18" i="36"/>
  <c r="N17" i="36"/>
  <c r="N16" i="36"/>
  <c r="N15" i="36"/>
  <c r="J17" i="36"/>
  <c r="J16" i="36"/>
  <c r="J15" i="36"/>
  <c r="P19" i="36" l="1"/>
  <c r="K16" i="35" l="1"/>
  <c r="K20" i="35" l="1"/>
  <c r="J19" i="36" l="1"/>
  <c r="L19" i="36"/>
  <c r="H19" i="36"/>
  <c r="T27" i="36" l="1"/>
  <c r="R27" i="36"/>
  <c r="T17" i="36"/>
  <c r="T16" i="36"/>
  <c r="T15" i="36"/>
  <c r="P27" i="36" l="1"/>
  <c r="N27" i="36"/>
  <c r="J27" i="36" l="1"/>
  <c r="L27" i="36" l="1"/>
  <c r="H27" i="36" l="1"/>
  <c r="T29" i="36" l="1"/>
  <c r="R29" i="36"/>
  <c r="P29" i="36"/>
  <c r="N29" i="36"/>
  <c r="L29" i="36"/>
  <c r="J29" i="36"/>
  <c r="H29" i="36"/>
  <c r="T26" i="36"/>
  <c r="R26" i="36"/>
  <c r="P26" i="36"/>
  <c r="N26" i="36"/>
  <c r="L26" i="36"/>
  <c r="J26" i="36"/>
  <c r="H26" i="36"/>
  <c r="T25" i="36"/>
  <c r="R25" i="36"/>
  <c r="P25" i="36"/>
  <c r="N25" i="36"/>
  <c r="L25" i="36"/>
  <c r="J25" i="36"/>
  <c r="H25" i="36"/>
  <c r="T23" i="36"/>
  <c r="R23" i="36"/>
  <c r="P23" i="36"/>
  <c r="N23" i="36"/>
  <c r="L23" i="36"/>
  <c r="J23" i="36"/>
  <c r="H23" i="36"/>
  <c r="T21" i="36"/>
  <c r="R21" i="36"/>
  <c r="P21" i="36"/>
  <c r="N21" i="36"/>
  <c r="L21" i="36"/>
  <c r="J21" i="36"/>
  <c r="H21" i="36"/>
  <c r="T18" i="36"/>
  <c r="R18" i="36"/>
  <c r="P18" i="36"/>
  <c r="L18" i="36"/>
  <c r="J18" i="36"/>
  <c r="H18" i="36"/>
  <c r="H17" i="36"/>
  <c r="H16" i="36"/>
  <c r="H15" i="36"/>
  <c r="T13" i="36"/>
  <c r="R13" i="36"/>
  <c r="P13" i="36"/>
  <c r="N13" i="36"/>
  <c r="L13" i="36"/>
  <c r="J13" i="36"/>
  <c r="H13" i="36"/>
  <c r="T11" i="36"/>
  <c r="R11" i="36"/>
  <c r="P11" i="36"/>
  <c r="N11" i="36"/>
  <c r="L11" i="36"/>
  <c r="J11" i="36"/>
  <c r="H11" i="36"/>
  <c r="T23" i="35"/>
  <c r="R23" i="35"/>
  <c r="P23" i="35"/>
  <c r="N23" i="35"/>
  <c r="L23" i="35"/>
  <c r="J23" i="35"/>
  <c r="H23" i="35"/>
  <c r="T22" i="35"/>
  <c r="R22" i="35"/>
  <c r="P22" i="35"/>
  <c r="N22" i="35"/>
  <c r="L22" i="35"/>
  <c r="J22" i="35"/>
  <c r="H22" i="35"/>
  <c r="T20" i="35"/>
  <c r="R20" i="35"/>
  <c r="P20" i="35"/>
  <c r="N20" i="35"/>
  <c r="L20" i="35"/>
  <c r="J20" i="35"/>
  <c r="H20" i="35"/>
  <c r="T18" i="35"/>
  <c r="R18" i="35"/>
  <c r="P18" i="35"/>
  <c r="N18" i="35"/>
  <c r="L18" i="35"/>
  <c r="J18" i="35"/>
  <c r="H18" i="35"/>
  <c r="T16" i="35"/>
  <c r="R16" i="35"/>
  <c r="P16" i="35"/>
  <c r="N16" i="35"/>
  <c r="L16" i="35"/>
  <c r="J16" i="35"/>
  <c r="T15" i="35"/>
  <c r="R15" i="35"/>
  <c r="P15" i="35"/>
  <c r="N15" i="35"/>
  <c r="L15" i="35"/>
  <c r="J15" i="35"/>
  <c r="H15" i="35"/>
  <c r="T13" i="35"/>
  <c r="R13" i="35"/>
  <c r="P13" i="35"/>
  <c r="N13" i="35"/>
  <c r="L13" i="35"/>
  <c r="J13" i="35"/>
  <c r="H13" i="35"/>
  <c r="H16" i="35" l="1"/>
  <c r="L17" i="36" l="1"/>
  <c r="L16" i="36"/>
  <c r="L15" i="36"/>
  <c r="T15" i="37"/>
  <c r="R15" i="37"/>
  <c r="P15" i="37"/>
  <c r="N15" i="37"/>
  <c r="L15" i="37"/>
  <c r="J15" i="37"/>
  <c r="H15" i="37"/>
  <c r="T13" i="37"/>
  <c r="R13" i="37"/>
  <c r="P13" i="37"/>
  <c r="N13" i="37"/>
  <c r="L13" i="37"/>
  <c r="J13" i="37"/>
  <c r="H13" i="37"/>
  <c r="P16" i="36" l="1"/>
  <c r="R16" i="36"/>
  <c r="P15" i="36"/>
  <c r="R15" i="36"/>
  <c r="P17" i="36"/>
  <c r="R17" i="36"/>
  <c r="T11" i="37"/>
  <c r="R11" i="37"/>
  <c r="P11" i="37"/>
  <c r="N11" i="37"/>
  <c r="L11" i="37"/>
  <c r="J11" i="37"/>
  <c r="H11" i="37"/>
</calcChain>
</file>

<file path=xl/sharedStrings.xml><?xml version="1.0" encoding="utf-8"?>
<sst xmlns="http://schemas.openxmlformats.org/spreadsheetml/2006/main" count="168" uniqueCount="55">
  <si>
    <t>a</t>
  </si>
  <si>
    <t>Ppto Inicial</t>
  </si>
  <si>
    <t>Ppto Vigente</t>
  </si>
  <si>
    <t>Asociada a:</t>
  </si>
  <si>
    <t>Viáticos en Territorio Nacional</t>
  </si>
  <si>
    <t>Asignación por Funciones Críticas Monto en M$</t>
  </si>
  <si>
    <t>Asignación por Funciones Críticas N° de Personas</t>
  </si>
  <si>
    <t>Capacitación y Perfeccionamiento</t>
  </si>
  <si>
    <t>Gastos en Personal</t>
  </si>
  <si>
    <t>Bienes y Servicios de Consumo</t>
  </si>
  <si>
    <t>Dotación máxima de Vehículos</t>
  </si>
  <si>
    <t>Observaciones</t>
  </si>
  <si>
    <t>Glosa</t>
  </si>
  <si>
    <t>Devengado</t>
  </si>
  <si>
    <t>(En M$)</t>
  </si>
  <si>
    <t>a)</t>
  </si>
  <si>
    <t>b)</t>
  </si>
  <si>
    <t>c)</t>
  </si>
  <si>
    <t>Deveng. Acumul.</t>
  </si>
  <si>
    <t>%</t>
  </si>
  <si>
    <t>1er Trimestre</t>
  </si>
  <si>
    <t>de Ejecución</t>
  </si>
  <si>
    <t>2° Trimestre</t>
  </si>
  <si>
    <t>3er Trimestre</t>
  </si>
  <si>
    <t>4° Trimestre</t>
  </si>
  <si>
    <t>Convenios con Personas Naturales Nº de personas</t>
  </si>
  <si>
    <t>Convenios con Personas Naturales Miles de $</t>
  </si>
  <si>
    <t>d)</t>
  </si>
  <si>
    <t>e)</t>
  </si>
  <si>
    <t>f)</t>
  </si>
  <si>
    <t>Dotación máxima de personal</t>
  </si>
  <si>
    <t>Horas Extraordinarias Miles $</t>
  </si>
  <si>
    <t>CAPITULO 17   :  DIRECCION DE EDUCACION PUBLICA</t>
  </si>
  <si>
    <t xml:space="preserve">PROGRAMA 01:  DIRECCION DE EDUCACION PUBLICA </t>
  </si>
  <si>
    <t>Fondo de Apoyo a la Educación Pública - Servicios Locales</t>
  </si>
  <si>
    <t xml:space="preserve">Fondo de Apoyo a la Educación Pública  </t>
  </si>
  <si>
    <t>Aporte a las Municipalidades</t>
  </si>
  <si>
    <t>Mejoramiento de Infraestructura Escolar Pública - Servicios Locales</t>
  </si>
  <si>
    <t xml:space="preserve">PROGRAMA 02:  FORTALECIMIENTO  DE LA EDUCACION ESCOLAR PUBLICA </t>
  </si>
  <si>
    <t xml:space="preserve">PROGRAMA 03:  APOYO A LA IMPLEMENTACIÓN DE LOS SERVICIOS LOCALES DE EDUCACIÓN  </t>
  </si>
  <si>
    <t>Incluye hasta M$ para Asistencia Técnica y/o consultoría asociada a las actividades de diagnóstico de la infraestructura de los establecimientos educacionales, estudios, pre-inversión y de preparación y desarrollo ……….</t>
  </si>
  <si>
    <t>Mejoramiento de Infraestructura Escolar Pública</t>
  </si>
  <si>
    <t>El mecanismo de distribución de estos recursos entre los sostenedores municipales, se realizará de la siguiente manera:</t>
  </si>
  <si>
    <t>M$ en partes iguales por cada comuna cuyo servicio educacional, administren Deptos de Educación Municipal y Corporaciones Municipales</t>
  </si>
  <si>
    <t>M$ será distribuido entre todas las instituciones mencionadas en la presente glosa, de acuerdo a lo establecido en la Res. Nº11, del año 2019</t>
  </si>
  <si>
    <t>Incluye hasta M$ para la elaboración de un catastro del estado de la infraestructura de los establecimientos de educación pública…......</t>
  </si>
  <si>
    <t>Hasta M$ estarán afectos al uso exclusivo de transferencias a municipalidades o corporaciones municipales que, conforme a los artículos vigésimo cuarto transitorio y siguientes de la Ley N°21,040, hayan suscrito planes de transición y convenios de ejecución..........</t>
  </si>
  <si>
    <t xml:space="preserve">M$ entre los Sostenedores Municipales, en función de la proporción de mátricula de cada uno, respecto del total de la matrícula de los establecimientos educacionales de los sostenedores municipales del país, del año escolar 2022. </t>
  </si>
  <si>
    <t>Hasta M$ para la creación de un Fondo para la Reactivación Educativa….....</t>
  </si>
  <si>
    <t>Convenios con Personas Naturales N° de personas</t>
  </si>
  <si>
    <t>al 31.03.23</t>
  </si>
  <si>
    <t>al 30.06.23</t>
  </si>
  <si>
    <t>al 30.09.23</t>
  </si>
  <si>
    <t>al 31.12.23</t>
  </si>
  <si>
    <t xml:space="preserve">             INFORME DE GLOSAS DE MONTOS MAXIMOS AUTORIZADOS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</si>
</sst>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_ ;[Red]\-#,##0\ "/>
  </numFmts>
  <fonts count="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s>
  <fills count="3">
    <fill>
      <patternFill patternType="none"/>
    </fill>
    <fill>
      <patternFill patternType="gray125"/>
    </fill>
    <fill>
      <patternFill patternType="solid">
        <fgColor rgb="FFFFFF00"/>
        <bgColor indexed="64"/>
      </patternFill>
    </fill>
  </fills>
  <borders count="42">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top/>
      <bottom/>
      <diagonal/>
    </border>
  </borders>
  <cellStyleXfs count="10">
    <xf numFmtId="0" fontId="0"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1">
    <xf numFmtId="0" fontId="0" fillId="0" borderId="0" xfId="0"/>
    <xf numFmtId="3" fontId="6" fillId="0" borderId="0" xfId="0" applyNumberFormat="1" applyFont="1" applyAlignment="1">
      <alignment vertical="center"/>
    </xf>
    <xf numFmtId="3" fontId="5" fillId="0" borderId="0" xfId="0" applyNumberFormat="1" applyFont="1" applyAlignment="1">
      <alignment vertical="center"/>
    </xf>
    <xf numFmtId="3" fontId="5" fillId="0" borderId="0" xfId="0" applyNumberFormat="1" applyFont="1"/>
    <xf numFmtId="3" fontId="5" fillId="0" borderId="21" xfId="0" applyNumberFormat="1" applyFont="1" applyBorder="1" applyAlignment="1">
      <alignment horizontal="center" vertical="center"/>
    </xf>
    <xf numFmtId="3" fontId="5" fillId="0" borderId="24" xfId="0" quotePrefix="1" applyNumberFormat="1" applyFont="1" applyBorder="1" applyAlignment="1">
      <alignment horizontal="center" vertical="center"/>
    </xf>
    <xf numFmtId="3" fontId="6" fillId="0" borderId="0" xfId="0" applyNumberFormat="1" applyFont="1"/>
    <xf numFmtId="3" fontId="5" fillId="0" borderId="15" xfId="0" applyNumberFormat="1" applyFont="1" applyBorder="1"/>
    <xf numFmtId="3" fontId="5" fillId="0" borderId="9" xfId="0" applyNumberFormat="1" applyFont="1" applyBorder="1" applyAlignment="1">
      <alignment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quotePrefix="1" applyNumberFormat="1" applyFont="1" applyBorder="1" applyAlignment="1">
      <alignment horizontal="center" vertical="center"/>
    </xf>
    <xf numFmtId="3" fontId="5" fillId="0" borderId="23" xfId="0" quotePrefix="1"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6" xfId="0" quotePrefix="1"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12" xfId="0" applyNumberFormat="1" applyFont="1" applyBorder="1" applyAlignment="1">
      <alignment vertical="center"/>
    </xf>
    <xf numFmtId="3" fontId="5" fillId="0" borderId="12" xfId="0" applyNumberFormat="1" applyFont="1" applyBorder="1"/>
    <xf numFmtId="3" fontId="5" fillId="0" borderId="9" xfId="0" quotePrefix="1" applyNumberFormat="1"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164"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horizontal="left"/>
    </xf>
    <xf numFmtId="0" fontId="6" fillId="0" borderId="0" xfId="0" applyFont="1" applyAlignment="1">
      <alignment horizontal="center"/>
    </xf>
    <xf numFmtId="0" fontId="6" fillId="0" borderId="0" xfId="0" applyFont="1"/>
    <xf numFmtId="0" fontId="5" fillId="0" borderId="0" xfId="0" applyFont="1"/>
    <xf numFmtId="164" fontId="5" fillId="0" borderId="0" xfId="0" applyNumberFormat="1" applyFont="1"/>
    <xf numFmtId="0" fontId="5" fillId="0" borderId="0" xfId="0" applyFont="1" applyAlignment="1">
      <alignment horizontal="center"/>
    </xf>
    <xf numFmtId="164" fontId="5" fillId="0" borderId="0" xfId="0" applyNumberFormat="1"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5" fillId="0" borderId="9" xfId="0" applyNumberFormat="1" applyFont="1" applyBorder="1" applyAlignment="1">
      <alignment horizontal="center" vertical="center"/>
    </xf>
    <xf numFmtId="3" fontId="5" fillId="0" borderId="10" xfId="0" quotePrefix="1" applyNumberFormat="1" applyFont="1" applyBorder="1" applyAlignment="1">
      <alignment horizontal="center" vertical="center"/>
    </xf>
    <xf numFmtId="0" fontId="5" fillId="0" borderId="3" xfId="0" applyFont="1" applyBorder="1" applyAlignment="1">
      <alignment horizontal="center"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left" vertical="center"/>
    </xf>
    <xf numFmtId="3" fontId="5" fillId="0" borderId="13" xfId="0" applyNumberFormat="1" applyFont="1" applyBorder="1" applyAlignment="1">
      <alignment vertical="center"/>
    </xf>
    <xf numFmtId="3" fontId="5" fillId="0" borderId="1" xfId="0" applyNumberFormat="1" applyFont="1" applyBorder="1" applyAlignment="1">
      <alignment vertical="center"/>
    </xf>
    <xf numFmtId="0" fontId="5" fillId="0" borderId="12" xfId="0" applyFont="1" applyBorder="1" applyAlignment="1">
      <alignment vertical="center"/>
    </xf>
    <xf numFmtId="10" fontId="5" fillId="0" borderId="13" xfId="0" applyNumberFormat="1" applyFont="1" applyBorder="1" applyAlignment="1">
      <alignment vertical="center"/>
    </xf>
    <xf numFmtId="0" fontId="5" fillId="0" borderId="12" xfId="0" quotePrefix="1" applyFont="1" applyBorder="1" applyAlignment="1">
      <alignment horizontal="left" vertical="center" wrapText="1"/>
    </xf>
    <xf numFmtId="3" fontId="5" fillId="0" borderId="4" xfId="0" applyNumberFormat="1" applyFont="1" applyBorder="1" applyAlignment="1">
      <alignment vertical="center"/>
    </xf>
    <xf numFmtId="164" fontId="5" fillId="0" borderId="11" xfId="0" applyNumberFormat="1" applyFont="1" applyBorder="1"/>
    <xf numFmtId="0" fontId="5" fillId="0" borderId="12" xfId="0" applyFont="1" applyBorder="1" applyAlignment="1">
      <alignment horizontal="center"/>
    </xf>
    <xf numFmtId="0" fontId="5" fillId="0" borderId="3" xfId="0" applyFont="1" applyBorder="1"/>
    <xf numFmtId="16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5" xfId="0" quotePrefix="1" applyFont="1" applyBorder="1" applyAlignment="1">
      <alignment horizontal="justify" vertical="center" wrapText="1"/>
    </xf>
    <xf numFmtId="10" fontId="5" fillId="0" borderId="16" xfId="0" applyNumberFormat="1" applyFont="1" applyBorder="1" applyAlignment="1">
      <alignment vertical="center"/>
    </xf>
    <xf numFmtId="0" fontId="5" fillId="0" borderId="7" xfId="0" applyFont="1" applyBorder="1"/>
    <xf numFmtId="164" fontId="5" fillId="0" borderId="8" xfId="0" applyNumberFormat="1" applyFont="1" applyBorder="1" applyAlignment="1">
      <alignment horizontal="center" vertical="center"/>
    </xf>
    <xf numFmtId="3" fontId="5" fillId="0" borderId="30" xfId="0" applyNumberFormat="1" applyFont="1" applyBorder="1" applyAlignment="1">
      <alignment vertical="center"/>
    </xf>
    <xf numFmtId="0" fontId="5" fillId="0" borderId="2" xfId="0" applyFont="1" applyBorder="1" applyAlignment="1">
      <alignment vertical="center"/>
    </xf>
    <xf numFmtId="10" fontId="5" fillId="0" borderId="31" xfId="1" applyNumberFormat="1" applyFont="1" applyFill="1" applyBorder="1" applyAlignment="1">
      <alignment vertical="center"/>
    </xf>
    <xf numFmtId="0" fontId="5" fillId="0" borderId="15" xfId="0" quotePrefix="1" applyFont="1" applyBorder="1" applyAlignment="1">
      <alignment horizontal="left" vertical="center"/>
    </xf>
    <xf numFmtId="3" fontId="5" fillId="0" borderId="15" xfId="0" applyNumberFormat="1" applyFont="1" applyBorder="1" applyAlignment="1">
      <alignment vertical="center"/>
    </xf>
    <xf numFmtId="0" fontId="5" fillId="0" borderId="7" xfId="0" applyFont="1" applyBorder="1" applyAlignment="1">
      <alignment vertical="center"/>
    </xf>
    <xf numFmtId="0" fontId="6" fillId="0" borderId="2" xfId="0" applyFont="1" applyBorder="1" applyAlignment="1">
      <alignment horizontal="center" vertical="center"/>
    </xf>
    <xf numFmtId="164" fontId="5" fillId="0" borderId="11" xfId="0" applyNumberFormat="1" applyFont="1" applyBorder="1" applyAlignment="1">
      <alignment horizontal="center"/>
    </xf>
    <xf numFmtId="0" fontId="5" fillId="0" borderId="12" xfId="0" applyFont="1" applyBorder="1"/>
    <xf numFmtId="0" fontId="6" fillId="0" borderId="3" xfId="0" applyFont="1" applyBorder="1"/>
    <xf numFmtId="164" fontId="5" fillId="0" borderId="14" xfId="0" applyNumberFormat="1" applyFont="1" applyBorder="1" applyAlignment="1">
      <alignment horizontal="center"/>
    </xf>
    <xf numFmtId="0" fontId="5" fillId="0" borderId="15" xfId="0" applyFont="1" applyBorder="1" applyAlignment="1">
      <alignment horizontal="center"/>
    </xf>
    <xf numFmtId="0" fontId="5" fillId="0" borderId="15" xfId="0" applyFont="1" applyBorder="1"/>
    <xf numFmtId="0" fontId="6" fillId="0" borderId="7" xfId="0" applyFont="1" applyBorder="1"/>
    <xf numFmtId="164" fontId="5" fillId="0" borderId="40"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8" xfId="0" quotePrefix="1" applyFont="1" applyBorder="1" applyAlignment="1">
      <alignment horizontal="left" vertical="center"/>
    </xf>
    <xf numFmtId="3" fontId="5" fillId="0" borderId="28" xfId="0" applyNumberFormat="1" applyFont="1" applyBorder="1" applyAlignment="1">
      <alignment vertical="center"/>
    </xf>
    <xf numFmtId="10" fontId="5" fillId="0" borderId="39" xfId="1" applyNumberFormat="1" applyFont="1" applyFill="1" applyBorder="1" applyAlignment="1">
      <alignment vertical="center"/>
    </xf>
    <xf numFmtId="0" fontId="5" fillId="0" borderId="6" xfId="0" applyFont="1" applyBorder="1" applyAlignment="1">
      <alignment vertical="center"/>
    </xf>
    <xf numFmtId="10" fontId="5" fillId="0" borderId="32" xfId="1" applyNumberFormat="1" applyFont="1" applyFill="1" applyBorder="1" applyAlignment="1">
      <alignment vertical="center"/>
    </xf>
    <xf numFmtId="165" fontId="5" fillId="0" borderId="13" xfId="0" applyNumberFormat="1" applyFont="1" applyBorder="1" applyAlignment="1">
      <alignment vertical="center"/>
    </xf>
    <xf numFmtId="0" fontId="6" fillId="0" borderId="29" xfId="0" applyFont="1" applyBorder="1"/>
    <xf numFmtId="3" fontId="5" fillId="2" borderId="12" xfId="0" applyNumberFormat="1" applyFont="1" applyFill="1" applyBorder="1" applyAlignment="1">
      <alignment vertical="center"/>
    </xf>
    <xf numFmtId="3" fontId="5" fillId="2" borderId="17" xfId="0" applyNumberFormat="1" applyFont="1" applyFill="1" applyBorder="1" applyAlignment="1">
      <alignment horizontal="center" vertical="center"/>
    </xf>
    <xf numFmtId="3" fontId="5" fillId="2" borderId="12" xfId="0" applyNumberFormat="1" applyFont="1" applyFill="1" applyBorder="1"/>
    <xf numFmtId="3" fontId="5" fillId="0" borderId="12" xfId="0" applyNumberFormat="1" applyFont="1" applyBorder="1" applyAlignment="1">
      <alignment horizontal="right"/>
    </xf>
    <xf numFmtId="166" fontId="5" fillId="0" borderId="0" xfId="0" applyNumberFormat="1" applyFont="1"/>
    <xf numFmtId="10" fontId="5" fillId="0" borderId="18" xfId="0" applyNumberFormat="1" applyFont="1" applyBorder="1" applyAlignment="1">
      <alignment horizontal="right" vertical="center"/>
    </xf>
    <xf numFmtId="3" fontId="5" fillId="0" borderId="17" xfId="0" applyNumberFormat="1" applyFont="1" applyBorder="1" applyAlignment="1">
      <alignment horizontal="center" vertical="center"/>
    </xf>
    <xf numFmtId="0" fontId="0" fillId="0" borderId="41" xfId="0" applyBorder="1"/>
    <xf numFmtId="164" fontId="6" fillId="0" borderId="0" xfId="0" quotePrefix="1" applyNumberFormat="1" applyFont="1" applyAlignment="1">
      <alignment horizontal="center" vertical="center"/>
    </xf>
    <xf numFmtId="0" fontId="5" fillId="0" borderId="0" xfId="0" applyFont="1" applyAlignment="1">
      <alignment horizontal="center" vertical="center"/>
    </xf>
    <xf numFmtId="164" fontId="6" fillId="0" borderId="0" xfId="0" applyNumberFormat="1" applyFont="1" applyAlignment="1">
      <alignment horizontal="center" vertical="top" wrapText="1"/>
    </xf>
    <xf numFmtId="0" fontId="0" fillId="0" borderId="0" xfId="0" applyAlignment="1">
      <alignment horizontal="center" vertical="top" wrapText="1"/>
    </xf>
    <xf numFmtId="164" fontId="5" fillId="0" borderId="34"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vertical="center"/>
    </xf>
    <xf numFmtId="0" fontId="5" fillId="0" borderId="36" xfId="0" applyFont="1" applyBorder="1" applyAlignment="1">
      <alignment vertical="center"/>
    </xf>
    <xf numFmtId="3" fontId="5" fillId="0" borderId="37" xfId="0" applyNumberFormat="1" applyFont="1" applyBorder="1" applyAlignment="1">
      <alignment horizontal="center" vertical="center"/>
    </xf>
    <xf numFmtId="3" fontId="5" fillId="0" borderId="38" xfId="0" applyNumberFormat="1"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cellXfs>
  <cellStyles count="10">
    <cellStyle name="Normal" xfId="0" builtinId="0"/>
    <cellStyle name="Normal 2" xfId="2" xr:uid="{E8040926-2C9E-4148-8844-E34FB7FAFF56}"/>
    <cellStyle name="Normal 2 2" xfId="3" xr:uid="{609B606C-E622-48EF-AE93-316B228BFB3C}"/>
    <cellStyle name="Normal 3" xfId="4" xr:uid="{17BC445B-E6EC-4449-BA40-00B52631A99E}"/>
    <cellStyle name="Normal 3 2" xfId="6" xr:uid="{52C76B2D-AE89-470C-9F7F-26062B23F851}"/>
    <cellStyle name="Normal 3 2 2" xfId="9" xr:uid="{F6170AE9-87D5-4B42-BC8A-9020AB0DE6BC}"/>
    <cellStyle name="Normal 3 5" xfId="8" xr:uid="{04A0483F-8E4C-452A-A1B5-A3A8C93FCBFE}"/>
    <cellStyle name="Normal 4" xfId="5" xr:uid="{98ED1AA9-D178-47C3-901F-2B48DE8B1365}"/>
    <cellStyle name="Normal 4 2" xfId="7" xr:uid="{5A85781A-6F14-4471-8030-7DE9CDA539FE}"/>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9"/>
  <sheetViews>
    <sheetView tabSelected="1" workbookViewId="0">
      <selection activeCell="M5" sqref="M5"/>
    </sheetView>
  </sheetViews>
  <sheetFormatPr baseColWidth="10" defaultColWidth="11.42578125" defaultRowHeight="12" x14ac:dyDescent="0.2"/>
  <cols>
    <col min="1" max="1" width="5.85546875" style="28" customWidth="1"/>
    <col min="2" max="2" width="5.85546875" style="29" customWidth="1"/>
    <col min="3" max="3" width="61.42578125" style="27" customWidth="1"/>
    <col min="4" max="4" width="13.7109375" style="3" customWidth="1"/>
    <col min="5" max="12" width="13.7109375" style="3" hidden="1" customWidth="1"/>
    <col min="13" max="13" width="14.7109375" style="3" customWidth="1"/>
    <col min="14" max="14" width="14.85546875" style="3" customWidth="1"/>
    <col min="15" max="15" width="14.140625" style="3" customWidth="1"/>
    <col min="16" max="16" width="13.42578125" style="3" customWidth="1"/>
    <col min="17" max="20" width="12.7109375" style="3" hidden="1" customWidth="1"/>
    <col min="21" max="21" width="1.140625" style="3" customWidth="1"/>
    <col min="22" max="22" width="45.7109375" style="27" customWidth="1"/>
    <col min="23" max="16384" width="11.42578125" style="27"/>
  </cols>
  <sheetData>
    <row r="1" spans="1:22" s="20" customFormat="1" ht="12.75" customHeight="1" x14ac:dyDescent="0.2">
      <c r="A1" s="87" t="s">
        <v>54</v>
      </c>
      <c r="B1" s="88"/>
      <c r="C1" s="88"/>
      <c r="D1" s="88"/>
      <c r="E1" s="88"/>
      <c r="F1" s="88"/>
      <c r="G1" s="88"/>
      <c r="H1" s="88"/>
      <c r="I1" s="88"/>
      <c r="J1" s="88"/>
      <c r="K1" s="88"/>
      <c r="L1" s="88"/>
      <c r="M1" s="88"/>
      <c r="N1" s="88"/>
      <c r="O1" s="88"/>
      <c r="P1" s="88"/>
      <c r="Q1" s="88"/>
      <c r="R1" s="88"/>
      <c r="S1" s="88"/>
      <c r="T1" s="88"/>
      <c r="U1" s="88"/>
      <c r="V1" s="88"/>
    </row>
    <row r="2" spans="1:22" s="20" customFormat="1" ht="12.75" customHeight="1" x14ac:dyDescent="0.2">
      <c r="A2" s="89" t="s">
        <v>14</v>
      </c>
      <c r="B2" s="90"/>
      <c r="C2" s="90"/>
      <c r="D2" s="90"/>
      <c r="E2" s="90"/>
      <c r="F2" s="90"/>
      <c r="G2" s="90"/>
      <c r="H2" s="90"/>
      <c r="I2" s="90"/>
      <c r="J2" s="90"/>
      <c r="K2" s="90"/>
      <c r="L2" s="90"/>
      <c r="M2" s="90"/>
      <c r="N2" s="90"/>
      <c r="O2" s="90"/>
      <c r="P2" s="90"/>
      <c r="Q2" s="90"/>
      <c r="R2" s="90"/>
      <c r="S2" s="90"/>
      <c r="T2" s="90"/>
      <c r="U2" s="90"/>
      <c r="V2" s="90"/>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33</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1" t="s">
        <v>12</v>
      </c>
      <c r="B8" s="92"/>
      <c r="C8" s="95" t="s">
        <v>3</v>
      </c>
      <c r="D8" s="97"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99" t="s">
        <v>11</v>
      </c>
    </row>
    <row r="9" spans="1:22" customFormat="1" ht="13.5" thickBot="1" x14ac:dyDescent="0.25">
      <c r="A9" s="93"/>
      <c r="B9" s="94"/>
      <c r="C9" s="96"/>
      <c r="D9" s="98"/>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0"/>
    </row>
    <row r="10" spans="1:22" s="20" customFormat="1" ht="12.75" customHeight="1" x14ac:dyDescent="0.2">
      <c r="A10" s="32"/>
      <c r="B10" s="33"/>
      <c r="C10" s="34"/>
      <c r="D10" s="35"/>
      <c r="E10" s="18"/>
      <c r="F10" s="18"/>
      <c r="G10" s="18"/>
      <c r="H10" s="36"/>
      <c r="I10" s="18"/>
      <c r="J10" s="18"/>
      <c r="K10" s="18"/>
      <c r="L10" s="36"/>
      <c r="M10" s="18"/>
      <c r="N10" s="18"/>
      <c r="O10" s="18"/>
      <c r="P10" s="36"/>
      <c r="Q10" s="18"/>
      <c r="R10" s="18"/>
      <c r="S10" s="18"/>
      <c r="T10" s="36"/>
      <c r="U10" s="1"/>
      <c r="V10" s="37"/>
    </row>
    <row r="11" spans="1:22" s="20" customFormat="1" ht="14.1" customHeight="1" x14ac:dyDescent="0.2">
      <c r="A11" s="38">
        <v>1</v>
      </c>
      <c r="B11" s="39" t="s">
        <v>0</v>
      </c>
      <c r="C11" s="40" t="s">
        <v>10</v>
      </c>
      <c r="D11" s="16">
        <v>2</v>
      </c>
      <c r="E11" s="16">
        <v>2</v>
      </c>
      <c r="F11" s="16"/>
      <c r="G11" s="16"/>
      <c r="H11" s="41"/>
      <c r="I11" s="16">
        <v>2</v>
      </c>
      <c r="J11" s="16"/>
      <c r="K11" s="16"/>
      <c r="L11" s="41"/>
      <c r="M11" s="16">
        <v>2</v>
      </c>
      <c r="N11" s="16"/>
      <c r="O11" s="16"/>
      <c r="P11" s="41"/>
      <c r="Q11" s="16"/>
      <c r="R11" s="16"/>
      <c r="S11" s="16"/>
      <c r="T11" s="41"/>
      <c r="U11" s="42"/>
      <c r="V11" s="19"/>
    </row>
    <row r="12" spans="1:22" s="20" customFormat="1" ht="14.1" customHeight="1" x14ac:dyDescent="0.2">
      <c r="A12" s="38"/>
      <c r="B12" s="39"/>
      <c r="C12" s="43"/>
      <c r="D12" s="16"/>
      <c r="E12" s="16"/>
      <c r="F12" s="16"/>
      <c r="G12" s="16"/>
      <c r="H12" s="41"/>
      <c r="I12" s="16"/>
      <c r="J12" s="16"/>
      <c r="K12" s="16"/>
      <c r="L12" s="41"/>
      <c r="M12" s="16"/>
      <c r="N12" s="16"/>
      <c r="O12" s="16"/>
      <c r="P12" s="41"/>
      <c r="Q12" s="16"/>
      <c r="R12" s="16"/>
      <c r="S12" s="16"/>
      <c r="T12" s="41"/>
      <c r="U12" s="2"/>
      <c r="V12" s="19"/>
    </row>
    <row r="13" spans="1:22" s="20" customFormat="1" ht="14.1" customHeight="1" x14ac:dyDescent="0.2">
      <c r="A13" s="38">
        <v>2</v>
      </c>
      <c r="B13" s="39"/>
      <c r="C13" s="43" t="s">
        <v>8</v>
      </c>
      <c r="D13" s="16">
        <v>5633304</v>
      </c>
      <c r="E13" s="16">
        <v>5618591</v>
      </c>
      <c r="F13" s="16">
        <v>1319595</v>
      </c>
      <c r="G13" s="16">
        <v>1319595</v>
      </c>
      <c r="H13" s="44">
        <f>G13/E13</f>
        <v>0.23486226351054917</v>
      </c>
      <c r="I13" s="16">
        <v>5618591</v>
      </c>
      <c r="J13" s="16">
        <f>+K13-G13</f>
        <v>1370248</v>
      </c>
      <c r="K13" s="16">
        <v>2689843</v>
      </c>
      <c r="L13" s="44">
        <f>+K13/I13</f>
        <v>0.47873977657387767</v>
      </c>
      <c r="M13" s="16">
        <v>5618591</v>
      </c>
      <c r="N13" s="16">
        <f>+O13-K13</f>
        <v>1394133</v>
      </c>
      <c r="O13" s="16">
        <v>4083976</v>
      </c>
      <c r="P13" s="44">
        <f>+O13/M13</f>
        <v>0.72686835542932382</v>
      </c>
      <c r="Q13" s="16"/>
      <c r="R13" s="16">
        <f>+S13-O13</f>
        <v>-4083976</v>
      </c>
      <c r="S13" s="16"/>
      <c r="T13" s="44" t="e">
        <f>+S13/Q13</f>
        <v>#DIV/0!</v>
      </c>
      <c r="U13" s="2"/>
      <c r="V13" s="19"/>
    </row>
    <row r="14" spans="1:22" s="20" customFormat="1" ht="14.1" customHeight="1" x14ac:dyDescent="0.2">
      <c r="A14" s="38">
        <v>2</v>
      </c>
      <c r="B14" s="39" t="s">
        <v>15</v>
      </c>
      <c r="C14" s="43" t="s">
        <v>30</v>
      </c>
      <c r="D14" s="16">
        <v>156</v>
      </c>
      <c r="E14" s="16">
        <v>156</v>
      </c>
      <c r="F14" s="16"/>
      <c r="G14" s="16"/>
      <c r="H14" s="44"/>
      <c r="I14" s="16">
        <v>156</v>
      </c>
      <c r="J14" s="16"/>
      <c r="K14" s="16"/>
      <c r="L14" s="44"/>
      <c r="M14" s="16">
        <v>156</v>
      </c>
      <c r="N14" s="16"/>
      <c r="O14" s="16"/>
      <c r="P14" s="44"/>
      <c r="Q14" s="16"/>
      <c r="R14" s="16"/>
      <c r="S14" s="16"/>
      <c r="T14" s="44"/>
      <c r="U14" s="2"/>
      <c r="V14" s="19"/>
    </row>
    <row r="15" spans="1:22" s="20" customFormat="1" ht="14.1" customHeight="1" x14ac:dyDescent="0.2">
      <c r="A15" s="38">
        <v>2</v>
      </c>
      <c r="B15" s="39" t="s">
        <v>16</v>
      </c>
      <c r="C15" s="40" t="s">
        <v>31</v>
      </c>
      <c r="D15" s="16">
        <v>11606</v>
      </c>
      <c r="E15" s="16">
        <v>11606</v>
      </c>
      <c r="F15" s="16">
        <v>203</v>
      </c>
      <c r="G15" s="16">
        <v>203</v>
      </c>
      <c r="H15" s="44">
        <f t="shared" ref="H15:H23" si="0">G15/E15</f>
        <v>1.7490952955367914E-2</v>
      </c>
      <c r="I15" s="16">
        <v>11606</v>
      </c>
      <c r="J15" s="16">
        <f>+K15-G15</f>
        <v>1304</v>
      </c>
      <c r="K15" s="16">
        <v>1507</v>
      </c>
      <c r="L15" s="44">
        <f>+K15/I15</f>
        <v>0.12984663105290367</v>
      </c>
      <c r="M15" s="16">
        <v>11606</v>
      </c>
      <c r="N15" s="16">
        <f>+O15-K15</f>
        <v>1515</v>
      </c>
      <c r="O15" s="16">
        <v>3022</v>
      </c>
      <c r="P15" s="44">
        <f>+O15/M15</f>
        <v>0.26038256074444255</v>
      </c>
      <c r="Q15" s="16"/>
      <c r="R15" s="16">
        <f>+S15-O15</f>
        <v>-3022</v>
      </c>
      <c r="S15" s="16"/>
      <c r="T15" s="44" t="e">
        <f>+S15/Q15</f>
        <v>#DIV/0!</v>
      </c>
      <c r="U15" s="2"/>
      <c r="V15" s="19"/>
    </row>
    <row r="16" spans="1:22" s="20" customFormat="1" ht="14.1" customHeight="1" x14ac:dyDescent="0.2">
      <c r="A16" s="38">
        <v>2</v>
      </c>
      <c r="B16" s="39" t="s">
        <v>17</v>
      </c>
      <c r="C16" s="40" t="s">
        <v>4</v>
      </c>
      <c r="D16" s="16">
        <v>45862</v>
      </c>
      <c r="E16" s="16">
        <v>45862</v>
      </c>
      <c r="F16" s="16">
        <v>7367</v>
      </c>
      <c r="G16" s="16">
        <v>7367</v>
      </c>
      <c r="H16" s="44">
        <f t="shared" si="0"/>
        <v>0.16063407614146788</v>
      </c>
      <c r="I16" s="16">
        <v>45862</v>
      </c>
      <c r="J16" s="16">
        <f>+K16-G16</f>
        <v>16537</v>
      </c>
      <c r="K16" s="79">
        <f>5161+18743</f>
        <v>23904</v>
      </c>
      <c r="L16" s="44">
        <f>+K16/I16</f>
        <v>0.52121582137717504</v>
      </c>
      <c r="M16" s="16">
        <v>45862</v>
      </c>
      <c r="N16" s="16">
        <f>+O16-K16</f>
        <v>8571</v>
      </c>
      <c r="O16" s="16">
        <v>32475</v>
      </c>
      <c r="P16" s="44">
        <f>+O16/M16</f>
        <v>0.70810256857529108</v>
      </c>
      <c r="Q16" s="16"/>
      <c r="R16" s="16">
        <f>+S16-O16</f>
        <v>-32475</v>
      </c>
      <c r="S16" s="16"/>
      <c r="T16" s="44" t="e">
        <f>+S16/Q16</f>
        <v>#DIV/0!</v>
      </c>
      <c r="U16" s="2"/>
      <c r="V16" s="19"/>
    </row>
    <row r="17" spans="1:22" s="20" customFormat="1" ht="14.1" customHeight="1" x14ac:dyDescent="0.2">
      <c r="A17" s="38">
        <v>2</v>
      </c>
      <c r="B17" s="39" t="s">
        <v>27</v>
      </c>
      <c r="C17" s="40" t="s">
        <v>25</v>
      </c>
      <c r="D17" s="16">
        <v>14</v>
      </c>
      <c r="E17" s="16">
        <v>14</v>
      </c>
      <c r="F17" s="16"/>
      <c r="G17" s="16"/>
      <c r="H17" s="44"/>
      <c r="I17" s="16">
        <v>14</v>
      </c>
      <c r="J17" s="16"/>
      <c r="K17" s="16"/>
      <c r="L17" s="44"/>
      <c r="M17" s="16">
        <v>14</v>
      </c>
      <c r="N17" s="16"/>
      <c r="O17" s="16"/>
      <c r="P17" s="44"/>
      <c r="Q17" s="16"/>
      <c r="R17" s="16"/>
      <c r="S17" s="16"/>
      <c r="T17" s="44"/>
      <c r="U17" s="2"/>
      <c r="V17" s="19"/>
    </row>
    <row r="18" spans="1:22" s="20" customFormat="1" x14ac:dyDescent="0.2">
      <c r="A18" s="38">
        <v>2</v>
      </c>
      <c r="B18" s="39" t="s">
        <v>27</v>
      </c>
      <c r="C18" s="45" t="s">
        <v>26</v>
      </c>
      <c r="D18" s="16">
        <v>381166</v>
      </c>
      <c r="E18" s="16">
        <v>381166</v>
      </c>
      <c r="F18" s="16">
        <v>65079</v>
      </c>
      <c r="G18" s="16">
        <v>65079</v>
      </c>
      <c r="H18" s="44">
        <f t="shared" si="0"/>
        <v>0.17073663443224213</v>
      </c>
      <c r="I18" s="16">
        <v>381166</v>
      </c>
      <c r="J18" s="16">
        <f>+K18-G18</f>
        <v>87238</v>
      </c>
      <c r="K18" s="16">
        <v>152317</v>
      </c>
      <c r="L18" s="44">
        <f>+K18/I18</f>
        <v>0.39960804478888462</v>
      </c>
      <c r="M18" s="16">
        <v>381166</v>
      </c>
      <c r="N18" s="16">
        <f>+O18-K18</f>
        <v>93472</v>
      </c>
      <c r="O18" s="16">
        <v>245789</v>
      </c>
      <c r="P18" s="44">
        <f>+O18/M18</f>
        <v>0.64483453403503987</v>
      </c>
      <c r="Q18" s="16"/>
      <c r="R18" s="16">
        <f>+S18-O18</f>
        <v>-245789</v>
      </c>
      <c r="S18" s="16"/>
      <c r="T18" s="44" t="e">
        <f>+S18/Q18</f>
        <v>#DIV/0!</v>
      </c>
      <c r="U18" s="46"/>
      <c r="V18" s="19"/>
    </row>
    <row r="19" spans="1:22" ht="12.75" customHeight="1" x14ac:dyDescent="0.2">
      <c r="A19" s="63">
        <v>2</v>
      </c>
      <c r="B19" s="48" t="s">
        <v>28</v>
      </c>
      <c r="C19" s="40" t="s">
        <v>6</v>
      </c>
      <c r="D19" s="17">
        <v>11</v>
      </c>
      <c r="E19" s="17">
        <v>11</v>
      </c>
      <c r="F19" s="16"/>
      <c r="G19" s="16"/>
      <c r="H19" s="44"/>
      <c r="I19" s="17">
        <v>11</v>
      </c>
      <c r="J19" s="17"/>
      <c r="K19" s="17"/>
      <c r="L19" s="44"/>
      <c r="M19" s="17">
        <v>11</v>
      </c>
      <c r="N19" s="17"/>
      <c r="O19" s="17"/>
      <c r="P19" s="44"/>
      <c r="Q19" s="17"/>
      <c r="R19" s="17"/>
      <c r="S19" s="17"/>
      <c r="T19" s="44"/>
      <c r="V19" s="49"/>
    </row>
    <row r="20" spans="1:22" ht="12.75" customHeight="1" x14ac:dyDescent="0.2">
      <c r="A20" s="63">
        <v>2</v>
      </c>
      <c r="B20" s="48" t="s">
        <v>28</v>
      </c>
      <c r="C20" s="40" t="s">
        <v>5</v>
      </c>
      <c r="D20" s="17">
        <v>164586</v>
      </c>
      <c r="E20" s="17">
        <v>164586</v>
      </c>
      <c r="F20" s="16">
        <v>28483</v>
      </c>
      <c r="G20" s="16">
        <v>28483</v>
      </c>
      <c r="H20" s="44">
        <f t="shared" si="0"/>
        <v>0.17305846183758036</v>
      </c>
      <c r="I20" s="17">
        <v>164586</v>
      </c>
      <c r="J20" s="16">
        <f>+K20-G20</f>
        <v>25265</v>
      </c>
      <c r="K20" s="16">
        <f>32004+21744</f>
        <v>53748</v>
      </c>
      <c r="L20" s="44">
        <f>+K20/I20</f>
        <v>0.32656483540519848</v>
      </c>
      <c r="M20" s="17">
        <v>164586</v>
      </c>
      <c r="N20" s="16">
        <f>+O20-K20</f>
        <v>22412</v>
      </c>
      <c r="O20" s="83">
        <v>76160</v>
      </c>
      <c r="P20" s="44">
        <f>+O20/M20</f>
        <v>0.46273680628972086</v>
      </c>
      <c r="Q20" s="17"/>
      <c r="R20" s="16">
        <f>+S20-O20</f>
        <v>-76160</v>
      </c>
      <c r="S20" s="16"/>
      <c r="T20" s="44" t="e">
        <f>+S20/Q20</f>
        <v>#DIV/0!</v>
      </c>
      <c r="V20" s="49"/>
    </row>
    <row r="21" spans="1:22" ht="12.75" customHeight="1" x14ac:dyDescent="0.2">
      <c r="A21" s="47"/>
      <c r="B21" s="48"/>
      <c r="C21" s="40"/>
      <c r="D21" s="17"/>
      <c r="E21" s="17"/>
      <c r="F21" s="16"/>
      <c r="G21" s="16"/>
      <c r="H21" s="44"/>
      <c r="I21" s="17"/>
      <c r="J21" s="17"/>
      <c r="K21" s="17"/>
      <c r="L21" s="44"/>
      <c r="M21" s="17"/>
      <c r="N21" s="17"/>
      <c r="O21" s="17"/>
      <c r="P21" s="44"/>
      <c r="Q21" s="17"/>
      <c r="R21" s="17"/>
      <c r="S21" s="17"/>
      <c r="T21" s="44"/>
      <c r="V21" s="49"/>
    </row>
    <row r="22" spans="1:22" ht="12.75" customHeight="1" x14ac:dyDescent="0.2">
      <c r="A22" s="38">
        <v>3</v>
      </c>
      <c r="B22" s="39"/>
      <c r="C22" s="40" t="s">
        <v>9</v>
      </c>
      <c r="D22" s="17">
        <v>1775560</v>
      </c>
      <c r="E22" s="17">
        <v>1775560</v>
      </c>
      <c r="F22" s="16">
        <v>332770</v>
      </c>
      <c r="G22" s="16">
        <v>332770</v>
      </c>
      <c r="H22" s="44">
        <f t="shared" si="0"/>
        <v>0.18741692761720247</v>
      </c>
      <c r="I22" s="17">
        <v>1775560</v>
      </c>
      <c r="J22" s="16">
        <f>+K22-G22</f>
        <v>393013</v>
      </c>
      <c r="K22" s="16">
        <v>725783</v>
      </c>
      <c r="L22" s="44">
        <f>+K22/I22</f>
        <v>0.40876286917930116</v>
      </c>
      <c r="M22" s="17">
        <v>1775560</v>
      </c>
      <c r="N22" s="16">
        <f>+O22-K22</f>
        <v>382424</v>
      </c>
      <c r="O22" s="16">
        <v>1108207</v>
      </c>
      <c r="P22" s="44">
        <f>+O22/M22</f>
        <v>0.62414505846042934</v>
      </c>
      <c r="Q22" s="17"/>
      <c r="R22" s="16">
        <f>+S22-O22</f>
        <v>-1108207</v>
      </c>
      <c r="S22" s="16"/>
      <c r="T22" s="44" t="e">
        <f>+S22/Q22</f>
        <v>#DIV/0!</v>
      </c>
      <c r="V22" s="49"/>
    </row>
    <row r="23" spans="1:22" ht="12.75" customHeight="1" x14ac:dyDescent="0.2">
      <c r="A23" s="38"/>
      <c r="B23" s="39" t="s">
        <v>15</v>
      </c>
      <c r="C23" s="40" t="s">
        <v>7</v>
      </c>
      <c r="D23" s="17">
        <v>55489</v>
      </c>
      <c r="E23" s="17">
        <v>55489</v>
      </c>
      <c r="F23" s="16">
        <v>0</v>
      </c>
      <c r="G23" s="16">
        <v>0</v>
      </c>
      <c r="H23" s="44">
        <f t="shared" si="0"/>
        <v>0</v>
      </c>
      <c r="I23" s="17">
        <v>55489</v>
      </c>
      <c r="J23" s="16">
        <f t="shared" ref="J23" si="1">+K23-G23</f>
        <v>985</v>
      </c>
      <c r="K23" s="16">
        <v>985</v>
      </c>
      <c r="L23" s="44">
        <f>+K23/I23</f>
        <v>1.7751266016687993E-2</v>
      </c>
      <c r="M23" s="17">
        <v>55489</v>
      </c>
      <c r="N23" s="16">
        <f>+O23-K23</f>
        <v>1795</v>
      </c>
      <c r="O23" s="83">
        <v>2780</v>
      </c>
      <c r="P23" s="44">
        <f>+O23/M23</f>
        <v>5.0100019823748849E-2</v>
      </c>
      <c r="Q23" s="17"/>
      <c r="R23" s="16">
        <f>+S23-O23</f>
        <v>-2780</v>
      </c>
      <c r="S23" s="16"/>
      <c r="T23" s="44" t="e">
        <f>+S23/Q23</f>
        <v>#DIV/0!</v>
      </c>
      <c r="V23" s="49"/>
    </row>
    <row r="24" spans="1:22" ht="12.75" thickBot="1" x14ac:dyDescent="0.25">
      <c r="A24" s="50"/>
      <c r="B24" s="51"/>
      <c r="C24" s="52"/>
      <c r="D24" s="7"/>
      <c r="E24" s="7"/>
      <c r="F24" s="7"/>
      <c r="G24" s="7"/>
      <c r="H24" s="53"/>
      <c r="I24" s="7"/>
      <c r="J24" s="7"/>
      <c r="K24" s="7"/>
      <c r="L24" s="53"/>
      <c r="M24" s="7"/>
      <c r="N24" s="7"/>
      <c r="O24" s="7"/>
      <c r="P24" s="53"/>
      <c r="Q24" s="7"/>
      <c r="R24" s="7"/>
      <c r="S24" s="7"/>
      <c r="T24" s="53"/>
      <c r="V24" s="54"/>
    </row>
    <row r="25" spans="1:22" ht="12.75" customHeight="1" x14ac:dyDescent="0.2">
      <c r="A25" s="30"/>
    </row>
    <row r="26" spans="1:22" ht="12.75" customHeight="1" x14ac:dyDescent="0.2"/>
    <row r="27" spans="1:22" ht="12.75" customHeight="1" x14ac:dyDescent="0.2"/>
    <row r="28" spans="1:22" ht="12.75" customHeight="1" x14ac:dyDescent="0.2"/>
    <row r="29" spans="1:22" ht="12.75" customHeight="1" x14ac:dyDescent="0.2"/>
    <row r="30" spans="1:22" ht="12.75" customHeight="1" x14ac:dyDescent="0.2"/>
    <row r="31" spans="1:22" ht="12.75" customHeight="1" x14ac:dyDescent="0.2"/>
    <row r="32" spans="1: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1"/>
  <sheetViews>
    <sheetView topLeftCell="A3" workbookViewId="0">
      <selection activeCell="M19" sqref="M19"/>
    </sheetView>
  </sheetViews>
  <sheetFormatPr baseColWidth="10" defaultColWidth="11.42578125" defaultRowHeight="12" x14ac:dyDescent="0.2"/>
  <cols>
    <col min="1" max="1" width="5.85546875" style="28" customWidth="1"/>
    <col min="2" max="2" width="5.85546875" style="29" customWidth="1"/>
    <col min="3" max="3" width="68.140625" style="27" bestFit="1" customWidth="1"/>
    <col min="4" max="4" width="13.7109375" style="3" customWidth="1"/>
    <col min="5" max="12" width="13.7109375" style="3" hidden="1" customWidth="1"/>
    <col min="13" max="13" width="14.7109375" style="3" customWidth="1"/>
    <col min="14" max="14" width="14.85546875" style="3" customWidth="1"/>
    <col min="15" max="15" width="14.140625" style="3" customWidth="1"/>
    <col min="16" max="16" width="13.42578125" style="3" customWidth="1"/>
    <col min="17" max="18" width="12.7109375" style="3" hidden="1" customWidth="1"/>
    <col min="19" max="19" width="12.85546875" style="3" hidden="1" customWidth="1"/>
    <col min="20" max="20" width="12.7109375" style="3" hidden="1" customWidth="1"/>
    <col min="21" max="21" width="1.140625" style="3" customWidth="1"/>
    <col min="22" max="22" width="45.7109375" style="27" customWidth="1"/>
    <col min="23" max="16384" width="11.42578125" style="27"/>
  </cols>
  <sheetData>
    <row r="1" spans="1:22" s="20" customFormat="1" ht="12.75" customHeight="1" x14ac:dyDescent="0.2">
      <c r="A1" s="87" t="s">
        <v>54</v>
      </c>
      <c r="B1" s="88"/>
      <c r="C1" s="88"/>
      <c r="D1" s="88"/>
      <c r="E1" s="88"/>
      <c r="F1" s="88"/>
      <c r="G1" s="88"/>
      <c r="H1" s="88"/>
      <c r="I1" s="88"/>
      <c r="J1" s="88"/>
      <c r="K1" s="88"/>
      <c r="L1" s="88"/>
      <c r="M1" s="88"/>
      <c r="N1" s="88"/>
      <c r="O1" s="88"/>
      <c r="P1" s="88"/>
      <c r="Q1" s="88"/>
      <c r="R1" s="88"/>
      <c r="S1" s="88"/>
      <c r="T1" s="88"/>
      <c r="U1" s="88"/>
      <c r="V1" s="88"/>
    </row>
    <row r="2" spans="1:22" s="20" customFormat="1" ht="12.75" customHeight="1" x14ac:dyDescent="0.2">
      <c r="A2" s="89" t="s">
        <v>14</v>
      </c>
      <c r="B2" s="90"/>
      <c r="C2" s="90"/>
      <c r="D2" s="90"/>
      <c r="E2" s="90"/>
      <c r="F2" s="90"/>
      <c r="G2" s="90"/>
      <c r="H2" s="90"/>
      <c r="I2" s="90"/>
      <c r="J2" s="90"/>
      <c r="K2" s="90"/>
      <c r="L2" s="90"/>
      <c r="M2" s="90"/>
      <c r="N2" s="90"/>
      <c r="O2" s="90"/>
      <c r="P2" s="90"/>
      <c r="Q2" s="90"/>
      <c r="R2" s="90"/>
      <c r="S2" s="90"/>
      <c r="T2" s="90"/>
      <c r="U2" s="90"/>
      <c r="V2" s="90"/>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38</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1" t="s">
        <v>12</v>
      </c>
      <c r="B8" s="92"/>
      <c r="C8" s="95" t="s">
        <v>3</v>
      </c>
      <c r="D8" s="97"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99" t="s">
        <v>11</v>
      </c>
    </row>
    <row r="9" spans="1:22" customFormat="1" ht="13.5" thickBot="1" x14ac:dyDescent="0.25">
      <c r="A9" s="93"/>
      <c r="B9" s="94"/>
      <c r="C9" s="96"/>
      <c r="D9" s="98"/>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0"/>
    </row>
    <row r="10" spans="1:22" s="20" customFormat="1" ht="12.75" customHeight="1" x14ac:dyDescent="0.2">
      <c r="A10" s="32"/>
      <c r="B10" s="33"/>
      <c r="C10" s="34"/>
      <c r="D10" s="35"/>
      <c r="E10" s="18"/>
      <c r="F10" s="18"/>
      <c r="G10" s="18"/>
      <c r="H10" s="36"/>
      <c r="I10" s="18"/>
      <c r="J10" s="18"/>
      <c r="K10" s="18"/>
      <c r="L10" s="36"/>
      <c r="M10" s="18"/>
      <c r="N10" s="18"/>
      <c r="O10" s="18"/>
      <c r="P10" s="36"/>
      <c r="Q10" s="18"/>
      <c r="R10" s="18"/>
      <c r="S10" s="18"/>
      <c r="T10" s="36"/>
      <c r="U10" s="1"/>
      <c r="V10" s="62"/>
    </row>
    <row r="11" spans="1:22" ht="12.75" customHeight="1" x14ac:dyDescent="0.2">
      <c r="A11" s="63">
        <v>2</v>
      </c>
      <c r="B11" s="48"/>
      <c r="C11" s="40" t="s">
        <v>34</v>
      </c>
      <c r="D11" s="17">
        <v>33415648</v>
      </c>
      <c r="E11" s="17">
        <v>33415648</v>
      </c>
      <c r="F11" s="17">
        <v>18730315</v>
      </c>
      <c r="G11" s="17">
        <v>18730315</v>
      </c>
      <c r="H11" s="44">
        <f>G11/E11</f>
        <v>0.56052526648592904</v>
      </c>
      <c r="I11" s="17">
        <v>33455248</v>
      </c>
      <c r="J11" s="17">
        <f>+K11-G11</f>
        <v>14724933</v>
      </c>
      <c r="K11" s="17">
        <v>33455248</v>
      </c>
      <c r="L11" s="44">
        <f>K11/I11</f>
        <v>1</v>
      </c>
      <c r="M11" s="17">
        <v>33455248</v>
      </c>
      <c r="N11" s="17">
        <f>+O11-K11</f>
        <v>0</v>
      </c>
      <c r="O11" s="17">
        <v>33455248</v>
      </c>
      <c r="P11" s="44">
        <f>O11/M11</f>
        <v>1</v>
      </c>
      <c r="Q11" s="17"/>
      <c r="R11" s="17">
        <f>+S11-O11</f>
        <v>-33455248</v>
      </c>
      <c r="S11" s="17"/>
      <c r="T11" s="44" t="e">
        <f>S11/Q11</f>
        <v>#DIV/0!</v>
      </c>
      <c r="V11" s="65"/>
    </row>
    <row r="12" spans="1:22" ht="12.75" customHeight="1" x14ac:dyDescent="0.2">
      <c r="A12" s="63"/>
      <c r="B12" s="48"/>
      <c r="C12" s="40"/>
      <c r="D12" s="17"/>
      <c r="E12" s="17"/>
      <c r="F12" s="17"/>
      <c r="G12" s="17"/>
      <c r="H12" s="44"/>
      <c r="I12" s="17"/>
      <c r="J12" s="17"/>
      <c r="K12" s="17"/>
      <c r="L12" s="44"/>
      <c r="M12" s="17"/>
      <c r="N12" s="17"/>
      <c r="O12" s="17"/>
      <c r="P12" s="44"/>
      <c r="Q12" s="17"/>
      <c r="R12" s="17"/>
      <c r="S12" s="17"/>
      <c r="T12" s="44"/>
      <c r="V12" s="65"/>
    </row>
    <row r="13" spans="1:22" ht="12.75" customHeight="1" x14ac:dyDescent="0.2">
      <c r="A13" s="63">
        <v>3</v>
      </c>
      <c r="B13" s="48"/>
      <c r="C13" s="40" t="s">
        <v>35</v>
      </c>
      <c r="D13" s="17">
        <v>116404354</v>
      </c>
      <c r="E13" s="17">
        <v>116404354</v>
      </c>
      <c r="F13" s="17">
        <v>0</v>
      </c>
      <c r="G13" s="17">
        <v>0</v>
      </c>
      <c r="H13" s="77">
        <f>G13/E13</f>
        <v>0</v>
      </c>
      <c r="I13" s="17">
        <v>114565538</v>
      </c>
      <c r="J13" s="17">
        <f>+K13-G13</f>
        <v>7916818</v>
      </c>
      <c r="K13" s="17">
        <v>7916818</v>
      </c>
      <c r="L13" s="44">
        <f>K13/I13</f>
        <v>6.9102961834823312E-2</v>
      </c>
      <c r="M13" s="17">
        <v>114565538</v>
      </c>
      <c r="N13" s="17">
        <f>+O13-K13</f>
        <v>43718278</v>
      </c>
      <c r="O13" s="17">
        <v>51635096</v>
      </c>
      <c r="P13" s="44">
        <f>O13/M13</f>
        <v>0.45070356148460633</v>
      </c>
      <c r="Q13" s="17"/>
      <c r="R13" s="17">
        <f>+S13-O13</f>
        <v>-51635096</v>
      </c>
      <c r="S13" s="17"/>
      <c r="T13" s="44" t="e">
        <f>S13/Q13</f>
        <v>#DIV/0!</v>
      </c>
      <c r="V13" s="65"/>
    </row>
    <row r="14" spans="1:22" ht="24" x14ac:dyDescent="0.2">
      <c r="A14" s="63"/>
      <c r="B14" s="48"/>
      <c r="C14" s="45" t="s">
        <v>42</v>
      </c>
      <c r="D14" s="17"/>
      <c r="E14" s="17"/>
      <c r="F14" s="17"/>
      <c r="G14" s="17"/>
      <c r="H14" s="44"/>
      <c r="I14" s="17"/>
      <c r="J14" s="17"/>
      <c r="K14" s="17"/>
      <c r="L14" s="44"/>
      <c r="M14" s="17"/>
      <c r="N14" s="17"/>
      <c r="O14" s="17"/>
      <c r="P14" s="44"/>
      <c r="Q14" s="17"/>
      <c r="R14" s="17"/>
      <c r="S14" s="17"/>
      <c r="T14" s="44"/>
      <c r="V14" s="65"/>
    </row>
    <row r="15" spans="1:22" ht="24" customHeight="1" x14ac:dyDescent="0.2">
      <c r="A15" s="63"/>
      <c r="B15" s="48" t="s">
        <v>15</v>
      </c>
      <c r="C15" s="45" t="s">
        <v>43</v>
      </c>
      <c r="D15" s="17">
        <v>17164306</v>
      </c>
      <c r="E15" s="17">
        <v>17164306</v>
      </c>
      <c r="F15" s="17">
        <v>0</v>
      </c>
      <c r="G15" s="17">
        <v>0</v>
      </c>
      <c r="H15" s="44">
        <f t="shared" ref="H15:H19" si="0">G15/E15</f>
        <v>0</v>
      </c>
      <c r="I15" s="17">
        <v>17164306</v>
      </c>
      <c r="J15" s="17">
        <f t="shared" ref="J15:J17" si="1">+K15-G15</f>
        <v>1064110</v>
      </c>
      <c r="K15" s="80">
        <v>1064110</v>
      </c>
      <c r="L15" s="44">
        <f>K15/(I15+I16+I17)</f>
        <v>1.1122295667078211E-2</v>
      </c>
      <c r="M15" s="17">
        <v>17164306</v>
      </c>
      <c r="N15" s="17">
        <f t="shared" ref="N15:N17" si="2">+O15-K15</f>
        <v>7378701.053389946</v>
      </c>
      <c r="O15" s="85">
        <v>8442811.053389946</v>
      </c>
      <c r="P15" s="84">
        <f>O15/(D15+D16+D17)</f>
        <v>8.8245990355394682E-2</v>
      </c>
      <c r="Q15" s="17"/>
      <c r="R15" s="17">
        <f t="shared" ref="R15:R18" si="3">+S15-O15</f>
        <v>-8442811.053389946</v>
      </c>
      <c r="S15" s="81"/>
      <c r="T15" s="44" t="e">
        <f t="shared" ref="T15:T17" si="4">S15/Q15</f>
        <v>#DIV/0!</v>
      </c>
      <c r="V15" s="65"/>
    </row>
    <row r="16" spans="1:22" ht="36" x14ac:dyDescent="0.2">
      <c r="A16" s="47"/>
      <c r="B16" s="48" t="s">
        <v>16</v>
      </c>
      <c r="C16" s="45" t="s">
        <v>47</v>
      </c>
      <c r="D16" s="17">
        <v>19827733</v>
      </c>
      <c r="E16" s="17">
        <v>19827733</v>
      </c>
      <c r="F16" s="17">
        <v>0</v>
      </c>
      <c r="G16" s="17">
        <v>0</v>
      </c>
      <c r="H16" s="44">
        <f t="shared" si="0"/>
        <v>0</v>
      </c>
      <c r="I16" s="17">
        <v>19827733</v>
      </c>
      <c r="J16" s="17">
        <f t="shared" si="1"/>
        <v>1229231</v>
      </c>
      <c r="K16" s="80">
        <v>1229231</v>
      </c>
      <c r="L16" s="44">
        <f t="shared" ref="L16:L17" si="5">K16/(I16+I17+I18)</f>
        <v>1.3707920355288917E-2</v>
      </c>
      <c r="M16" s="17">
        <v>19827733</v>
      </c>
      <c r="N16" s="17">
        <f t="shared" si="2"/>
        <v>8523671.5255122222</v>
      </c>
      <c r="O16" s="85">
        <v>9752902.5255122222</v>
      </c>
      <c r="P16" s="84">
        <f t="shared" ref="P16:P17" si="6">O16/(D16+D17+D18)</f>
        <v>0.10876068944943437</v>
      </c>
      <c r="Q16" s="17"/>
      <c r="R16" s="17">
        <f t="shared" si="3"/>
        <v>-9752902.5255122222</v>
      </c>
      <c r="S16" s="81"/>
      <c r="T16" s="44" t="e">
        <f t="shared" si="4"/>
        <v>#DIV/0!</v>
      </c>
      <c r="V16" s="65"/>
    </row>
    <row r="17" spans="1:22" ht="24" x14ac:dyDescent="0.2">
      <c r="A17" s="47"/>
      <c r="B17" s="48" t="s">
        <v>17</v>
      </c>
      <c r="C17" s="45" t="s">
        <v>44</v>
      </c>
      <c r="D17" s="17">
        <v>58681555</v>
      </c>
      <c r="E17" s="17">
        <v>58681555</v>
      </c>
      <c r="F17" s="17">
        <v>0</v>
      </c>
      <c r="G17" s="17">
        <v>0</v>
      </c>
      <c r="H17" s="44">
        <f t="shared" si="0"/>
        <v>0</v>
      </c>
      <c r="I17" s="17">
        <v>58681555</v>
      </c>
      <c r="J17" s="17">
        <f t="shared" si="1"/>
        <v>3637994</v>
      </c>
      <c r="K17" s="80">
        <v>3637994</v>
      </c>
      <c r="L17" s="44">
        <f t="shared" si="5"/>
        <v>4.5811458839853741E-2</v>
      </c>
      <c r="M17" s="17">
        <v>58681555</v>
      </c>
      <c r="N17" s="17">
        <f t="shared" si="2"/>
        <v>25226399.42109783</v>
      </c>
      <c r="O17" s="85">
        <v>28864393.42109783</v>
      </c>
      <c r="P17" s="84">
        <f t="shared" si="6"/>
        <v>0.36347502803687098</v>
      </c>
      <c r="Q17" s="17"/>
      <c r="R17" s="17">
        <f t="shared" si="3"/>
        <v>-28864393.42109783</v>
      </c>
      <c r="S17" s="81"/>
      <c r="T17" s="44" t="e">
        <f t="shared" si="4"/>
        <v>#DIV/0!</v>
      </c>
      <c r="V17" s="65"/>
    </row>
    <row r="18" spans="1:22" ht="48" x14ac:dyDescent="0.2">
      <c r="A18" s="47"/>
      <c r="B18" s="48" t="s">
        <v>27</v>
      </c>
      <c r="C18" s="45" t="s">
        <v>46</v>
      </c>
      <c r="D18" s="17">
        <v>11163760</v>
      </c>
      <c r="E18" s="17">
        <v>11163760</v>
      </c>
      <c r="F18" s="17">
        <v>0</v>
      </c>
      <c r="G18" s="17">
        <v>0</v>
      </c>
      <c r="H18" s="44">
        <f t="shared" si="0"/>
        <v>0</v>
      </c>
      <c r="I18" s="17">
        <v>11163760</v>
      </c>
      <c r="J18" s="82">
        <f t="shared" ref="J18:J19" si="7">+K18-G18</f>
        <v>0</v>
      </c>
      <c r="K18" s="81">
        <v>0</v>
      </c>
      <c r="L18" s="44">
        <f t="shared" ref="L18:L19" si="8">K18/I18</f>
        <v>0</v>
      </c>
      <c r="M18" s="17">
        <v>11163760</v>
      </c>
      <c r="N18" s="17">
        <f>+O18-K18</f>
        <v>0</v>
      </c>
      <c r="O18" s="17">
        <v>0</v>
      </c>
      <c r="P18" s="44">
        <f t="shared" ref="P18:P19" si="9">O18/M18</f>
        <v>0</v>
      </c>
      <c r="Q18" s="17"/>
      <c r="R18" s="17">
        <f t="shared" si="3"/>
        <v>0</v>
      </c>
      <c r="S18" s="81"/>
      <c r="T18" s="44" t="e">
        <f t="shared" ref="T18" si="10">S18/Q18</f>
        <v>#DIV/0!</v>
      </c>
      <c r="V18" s="78"/>
    </row>
    <row r="19" spans="1:22" x14ac:dyDescent="0.2">
      <c r="A19" s="47"/>
      <c r="B19" s="48" t="s">
        <v>28</v>
      </c>
      <c r="C19" s="45" t="s">
        <v>48</v>
      </c>
      <c r="D19" s="17">
        <v>9567000</v>
      </c>
      <c r="E19" s="17">
        <v>9567000</v>
      </c>
      <c r="F19" s="17">
        <v>0</v>
      </c>
      <c r="G19" s="17">
        <v>0</v>
      </c>
      <c r="H19" s="44">
        <f t="shared" si="0"/>
        <v>0</v>
      </c>
      <c r="I19" s="17">
        <v>9567000</v>
      </c>
      <c r="J19" s="82">
        <f t="shared" si="7"/>
        <v>1985483</v>
      </c>
      <c r="K19" s="81">
        <v>1985483</v>
      </c>
      <c r="L19" s="44">
        <f t="shared" si="8"/>
        <v>0.2075345458346399</v>
      </c>
      <c r="M19" s="17">
        <f>9567000-1838816</f>
        <v>7728184</v>
      </c>
      <c r="N19" s="17">
        <f>+O19-K19</f>
        <v>2589506</v>
      </c>
      <c r="O19" s="17">
        <v>4574989</v>
      </c>
      <c r="P19" s="44">
        <f t="shared" si="9"/>
        <v>0.59198758725206335</v>
      </c>
      <c r="Q19" s="17"/>
      <c r="R19" s="17"/>
      <c r="S19" s="81"/>
      <c r="T19" s="44"/>
      <c r="V19" s="65"/>
    </row>
    <row r="20" spans="1:22" x14ac:dyDescent="0.2">
      <c r="A20" s="47"/>
      <c r="B20" s="48"/>
      <c r="C20" s="45"/>
      <c r="D20" s="17"/>
      <c r="E20" s="17"/>
      <c r="F20" s="17"/>
      <c r="G20" s="17"/>
      <c r="H20" s="44"/>
      <c r="I20" s="17"/>
      <c r="J20" s="17"/>
      <c r="K20" s="17"/>
      <c r="L20" s="44"/>
      <c r="M20" s="17"/>
      <c r="N20" s="17"/>
      <c r="O20" s="17"/>
      <c r="P20" s="44"/>
      <c r="Q20" s="17"/>
      <c r="R20" s="17"/>
      <c r="S20" s="17"/>
      <c r="T20" s="44"/>
      <c r="V20" s="65"/>
    </row>
    <row r="21" spans="1:22" ht="12.75" customHeight="1" x14ac:dyDescent="0.2">
      <c r="A21" s="38">
        <v>4</v>
      </c>
      <c r="B21" s="39"/>
      <c r="C21" s="40" t="s">
        <v>36</v>
      </c>
      <c r="D21" s="17">
        <v>10</v>
      </c>
      <c r="E21" s="17">
        <v>14874</v>
      </c>
      <c r="F21" s="17">
        <v>0</v>
      </c>
      <c r="G21" s="17">
        <v>0</v>
      </c>
      <c r="H21" s="44">
        <f>G21/E21</f>
        <v>0</v>
      </c>
      <c r="I21" s="17">
        <v>423036</v>
      </c>
      <c r="J21" s="17">
        <f>+K21-G21</f>
        <v>14874</v>
      </c>
      <c r="K21" s="17">
        <v>14874</v>
      </c>
      <c r="L21" s="44">
        <f>K21/I21</f>
        <v>3.5160128216038353E-2</v>
      </c>
      <c r="M21" s="17">
        <v>423036</v>
      </c>
      <c r="N21" s="17">
        <f>+O21-K21</f>
        <v>0</v>
      </c>
      <c r="O21" s="83">
        <v>14874</v>
      </c>
      <c r="P21" s="44">
        <f>O21/M21</f>
        <v>3.5160128216038353E-2</v>
      </c>
      <c r="Q21" s="17"/>
      <c r="R21" s="17">
        <f>+S21-O21</f>
        <v>-14874</v>
      </c>
      <c r="S21" s="17"/>
      <c r="T21" s="44" t="e">
        <f>S21/Q21</f>
        <v>#DIV/0!</v>
      </c>
      <c r="V21" s="65"/>
    </row>
    <row r="22" spans="1:22" ht="12.75" customHeight="1" x14ac:dyDescent="0.2">
      <c r="A22" s="38"/>
      <c r="B22" s="39"/>
      <c r="C22" s="40"/>
      <c r="D22" s="17"/>
      <c r="E22" s="17"/>
      <c r="F22" s="17"/>
      <c r="G22" s="17"/>
      <c r="H22" s="44"/>
      <c r="I22" s="17"/>
      <c r="J22" s="17"/>
      <c r="K22" s="17"/>
      <c r="L22" s="44"/>
      <c r="M22" s="17"/>
      <c r="N22" s="17"/>
      <c r="O22" s="17"/>
      <c r="P22" s="44"/>
      <c r="Q22" s="17"/>
      <c r="R22" s="17"/>
      <c r="S22" s="17"/>
      <c r="T22" s="44"/>
      <c r="V22" s="65"/>
    </row>
    <row r="23" spans="1:22" ht="12.75" customHeight="1" x14ac:dyDescent="0.2">
      <c r="A23" s="63">
        <v>5</v>
      </c>
      <c r="B23" s="48"/>
      <c r="C23" s="64" t="s">
        <v>37</v>
      </c>
      <c r="D23" s="17">
        <v>46433376</v>
      </c>
      <c r="E23" s="17">
        <v>46433376</v>
      </c>
      <c r="F23" s="17">
        <v>8943912</v>
      </c>
      <c r="G23" s="17">
        <v>8943912</v>
      </c>
      <c r="H23" s="44">
        <f>G23/E23</f>
        <v>0.19261817189428571</v>
      </c>
      <c r="I23" s="17">
        <v>46433376</v>
      </c>
      <c r="J23" s="17">
        <f>+K23-G23</f>
        <v>1672180</v>
      </c>
      <c r="K23" s="17">
        <v>10616092</v>
      </c>
      <c r="L23" s="44">
        <f>K23/I23</f>
        <v>0.2286306298297156</v>
      </c>
      <c r="M23" s="17">
        <v>46433376</v>
      </c>
      <c r="N23" s="17">
        <f>+O23-K23</f>
        <v>9997811</v>
      </c>
      <c r="O23" s="83">
        <v>20613903</v>
      </c>
      <c r="P23" s="44">
        <f>O23/M23</f>
        <v>0.44394581604404554</v>
      </c>
      <c r="Q23" s="17"/>
      <c r="R23" s="17">
        <f>+S23-O23</f>
        <v>-20613903</v>
      </c>
      <c r="S23" s="17"/>
      <c r="T23" s="44" t="e">
        <f>S23/Q23</f>
        <v>#DIV/0!</v>
      </c>
      <c r="V23" s="65"/>
    </row>
    <row r="24" spans="1:22" ht="12.75" customHeight="1" x14ac:dyDescent="0.2">
      <c r="A24" s="63"/>
      <c r="B24" s="48"/>
      <c r="C24" s="64"/>
      <c r="D24" s="17"/>
      <c r="E24" s="17"/>
      <c r="F24" s="17"/>
      <c r="G24" s="17"/>
      <c r="H24" s="44"/>
      <c r="I24" s="17"/>
      <c r="J24" s="17"/>
      <c r="K24" s="17"/>
      <c r="L24" s="44"/>
      <c r="M24" s="17"/>
      <c r="N24" s="17"/>
      <c r="O24" s="17"/>
      <c r="P24" s="44"/>
      <c r="Q24" s="17"/>
      <c r="R24" s="17"/>
      <c r="S24" s="17"/>
      <c r="T24" s="44"/>
      <c r="V24" s="65"/>
    </row>
    <row r="25" spans="1:22" ht="12.75" customHeight="1" x14ac:dyDescent="0.2">
      <c r="A25" s="63">
        <v>6</v>
      </c>
      <c r="B25" s="48"/>
      <c r="C25" s="64" t="s">
        <v>41</v>
      </c>
      <c r="D25" s="17">
        <v>108942441</v>
      </c>
      <c r="E25" s="17">
        <v>108942441</v>
      </c>
      <c r="F25" s="17">
        <v>15167133</v>
      </c>
      <c r="G25" s="17">
        <v>15167133</v>
      </c>
      <c r="H25" s="44">
        <f>G25/E25</f>
        <v>0.13922152708144295</v>
      </c>
      <c r="I25" s="17">
        <v>108942441</v>
      </c>
      <c r="J25" s="17">
        <f>+K25-G25</f>
        <v>18329760</v>
      </c>
      <c r="K25" s="17">
        <v>33496893</v>
      </c>
      <c r="L25" s="44">
        <f>K25/I25</f>
        <v>0.30747331060812194</v>
      </c>
      <c r="M25" s="17">
        <v>108942441</v>
      </c>
      <c r="N25" s="17">
        <f>+O25-K25</f>
        <v>20310197</v>
      </c>
      <c r="O25" s="83">
        <v>53807090</v>
      </c>
      <c r="P25" s="44">
        <f>O25/M25</f>
        <v>0.4939038404692988</v>
      </c>
      <c r="Q25" s="17"/>
      <c r="R25" s="17">
        <f>+S25-O25</f>
        <v>-53807090</v>
      </c>
      <c r="S25" s="17"/>
      <c r="T25" s="44" t="e">
        <f>S25/Q25</f>
        <v>#DIV/0!</v>
      </c>
      <c r="V25" s="65"/>
    </row>
    <row r="26" spans="1:22" ht="36" x14ac:dyDescent="0.2">
      <c r="A26" s="63"/>
      <c r="B26" s="39" t="s">
        <v>28</v>
      </c>
      <c r="C26" s="45" t="s">
        <v>40</v>
      </c>
      <c r="D26" s="17">
        <v>1975139</v>
      </c>
      <c r="E26" s="17">
        <v>1975139</v>
      </c>
      <c r="F26" s="17">
        <v>62000</v>
      </c>
      <c r="G26" s="17">
        <v>62000</v>
      </c>
      <c r="H26" s="44">
        <f t="shared" ref="H26:H27" si="11">G26/E26</f>
        <v>3.1390195829255563E-2</v>
      </c>
      <c r="I26" s="17">
        <v>1975139</v>
      </c>
      <c r="J26" s="17">
        <f>+K26-G26</f>
        <v>201988</v>
      </c>
      <c r="K26" s="81">
        <v>263988</v>
      </c>
      <c r="L26" s="44">
        <f t="shared" ref="L26:L27" si="12">K26/I26</f>
        <v>0.13365540349312124</v>
      </c>
      <c r="M26" s="17">
        <v>1975139</v>
      </c>
      <c r="N26" s="17">
        <f>+O26-K26</f>
        <v>2258</v>
      </c>
      <c r="O26" s="17">
        <v>266246</v>
      </c>
      <c r="P26" s="44">
        <f>O26/M26</f>
        <v>0.13479861417348349</v>
      </c>
      <c r="Q26" s="17"/>
      <c r="R26" s="17">
        <f>+S26-O26</f>
        <v>-266246</v>
      </c>
      <c r="S26" s="81"/>
      <c r="T26" s="44" t="e">
        <f>S26/Q26</f>
        <v>#DIV/0!</v>
      </c>
      <c r="V26" s="65"/>
    </row>
    <row r="27" spans="1:22" ht="24" x14ac:dyDescent="0.2">
      <c r="A27" s="63"/>
      <c r="B27" s="39" t="s">
        <v>28</v>
      </c>
      <c r="C27" s="45" t="s">
        <v>45</v>
      </c>
      <c r="D27" s="17">
        <v>3063803</v>
      </c>
      <c r="E27" s="17">
        <v>3063803</v>
      </c>
      <c r="F27" s="17">
        <v>0</v>
      </c>
      <c r="G27" s="17">
        <v>0</v>
      </c>
      <c r="H27" s="44">
        <f t="shared" si="11"/>
        <v>0</v>
      </c>
      <c r="I27" s="17">
        <v>3063803</v>
      </c>
      <c r="J27" s="17">
        <f>+K27-G27</f>
        <v>0</v>
      </c>
      <c r="K27" s="81">
        <v>0</v>
      </c>
      <c r="L27" s="44">
        <f t="shared" si="12"/>
        <v>0</v>
      </c>
      <c r="M27" s="17">
        <v>3063803</v>
      </c>
      <c r="N27" s="17">
        <f>+O27-K27</f>
        <v>127519</v>
      </c>
      <c r="O27" s="17">
        <v>127519</v>
      </c>
      <c r="P27" s="44">
        <f>O27/M27</f>
        <v>4.1621148618236875E-2</v>
      </c>
      <c r="Q27" s="17"/>
      <c r="R27" s="17">
        <f>+S27-O27</f>
        <v>-127519</v>
      </c>
      <c r="S27" s="81"/>
      <c r="T27" s="44" t="e">
        <f>S27/Q27</f>
        <v>#DIV/0!</v>
      </c>
      <c r="V27" s="65"/>
    </row>
    <row r="28" spans="1:22" ht="12.75" customHeight="1" x14ac:dyDescent="0.2">
      <c r="A28" s="63"/>
      <c r="B28" s="48" t="s">
        <v>29</v>
      </c>
      <c r="C28" s="40" t="s">
        <v>25</v>
      </c>
      <c r="D28" s="17">
        <v>10</v>
      </c>
      <c r="E28" s="17">
        <v>10</v>
      </c>
      <c r="F28" s="17"/>
      <c r="G28" s="17"/>
      <c r="H28" s="44"/>
      <c r="I28" s="17">
        <v>10</v>
      </c>
      <c r="J28" s="17"/>
      <c r="K28" s="17"/>
      <c r="L28" s="44"/>
      <c r="M28" s="17">
        <v>10</v>
      </c>
      <c r="N28" s="17"/>
      <c r="O28" s="17"/>
      <c r="P28" s="44"/>
      <c r="Q28" s="17"/>
      <c r="R28" s="17"/>
      <c r="S28" s="17"/>
      <c r="T28" s="44"/>
      <c r="V28" s="65"/>
    </row>
    <row r="29" spans="1:22" x14ac:dyDescent="0.2">
      <c r="A29" s="63"/>
      <c r="B29" s="48" t="s">
        <v>29</v>
      </c>
      <c r="C29" s="45" t="s">
        <v>26</v>
      </c>
      <c r="D29" s="17">
        <v>572785</v>
      </c>
      <c r="E29" s="17">
        <v>572785</v>
      </c>
      <c r="F29" s="17">
        <v>52293</v>
      </c>
      <c r="G29" s="17">
        <v>52293</v>
      </c>
      <c r="H29" s="44">
        <f t="shared" ref="H29" si="13">G29/E29</f>
        <v>9.1296036034463193E-2</v>
      </c>
      <c r="I29" s="17">
        <v>572785</v>
      </c>
      <c r="J29" s="17">
        <f>+K29-G29</f>
        <v>53759</v>
      </c>
      <c r="K29" s="81">
        <v>106052</v>
      </c>
      <c r="L29" s="44">
        <f t="shared" ref="L29" si="14">K29/I29</f>
        <v>0.18515149663486299</v>
      </c>
      <c r="M29" s="17">
        <v>572785</v>
      </c>
      <c r="N29" s="17">
        <f>+O29-K29</f>
        <v>66179</v>
      </c>
      <c r="O29" s="17">
        <v>172231</v>
      </c>
      <c r="P29" s="44">
        <f>O29/M29</f>
        <v>0.30069048595895492</v>
      </c>
      <c r="Q29" s="17"/>
      <c r="R29" s="17">
        <f>+S29-O29</f>
        <v>-172231</v>
      </c>
      <c r="S29" s="81"/>
      <c r="T29" s="44" t="e">
        <f>S29/Q29</f>
        <v>#DIV/0!</v>
      </c>
      <c r="V29" s="65"/>
    </row>
    <row r="30" spans="1:22" ht="12.75" customHeight="1" x14ac:dyDescent="0.2">
      <c r="A30" s="63"/>
      <c r="B30" s="48"/>
      <c r="C30" s="64"/>
      <c r="D30" s="17"/>
      <c r="E30" s="17"/>
      <c r="F30" s="17"/>
      <c r="G30" s="17"/>
      <c r="H30" s="44"/>
      <c r="I30" s="17"/>
      <c r="J30" s="17"/>
      <c r="K30" s="17"/>
      <c r="L30" s="44"/>
      <c r="M30" s="17"/>
      <c r="N30" s="17"/>
      <c r="O30" s="17"/>
      <c r="P30" s="44"/>
      <c r="Q30" s="17"/>
      <c r="R30" s="17"/>
      <c r="S30" s="17"/>
      <c r="T30" s="44"/>
      <c r="V30" s="65"/>
    </row>
    <row r="31" spans="1:22" ht="12.75" customHeight="1" thickBot="1" x14ac:dyDescent="0.25">
      <c r="A31" s="66"/>
      <c r="B31" s="67"/>
      <c r="C31" s="68"/>
      <c r="D31" s="7"/>
      <c r="E31" s="7"/>
      <c r="F31" s="7"/>
      <c r="G31" s="7"/>
      <c r="H31" s="53"/>
      <c r="I31" s="7"/>
      <c r="J31" s="7"/>
      <c r="K31" s="7"/>
      <c r="L31" s="53"/>
      <c r="M31" s="7"/>
      <c r="N31" s="7"/>
      <c r="O31" s="7"/>
      <c r="P31" s="53"/>
      <c r="Q31" s="7"/>
      <c r="R31" s="7"/>
      <c r="S31" s="7"/>
      <c r="T31" s="53"/>
      <c r="V31" s="69"/>
    </row>
    <row r="32" spans="1:22" ht="12.75" customHeight="1" x14ac:dyDescent="0.2">
      <c r="A32" s="3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17"/>
  <sheetViews>
    <sheetView workbookViewId="0">
      <selection activeCell="C22" sqref="C22"/>
    </sheetView>
  </sheetViews>
  <sheetFormatPr baseColWidth="10" defaultColWidth="11.42578125" defaultRowHeight="12.75" x14ac:dyDescent="0.2"/>
  <cols>
    <col min="1" max="1" width="4.140625" customWidth="1"/>
    <col min="2" max="2" width="2" bestFit="1" customWidth="1"/>
    <col min="3" max="3" width="42.5703125" bestFit="1" customWidth="1"/>
    <col min="4" max="4" width="13.7109375" customWidth="1"/>
    <col min="5" max="8" width="13.7109375" hidden="1" customWidth="1"/>
    <col min="9" max="10" width="11.42578125" hidden="1" customWidth="1"/>
    <col min="11" max="11" width="14.140625" hidden="1" customWidth="1"/>
    <col min="12" max="12" width="11.42578125" hidden="1" customWidth="1"/>
    <col min="13" max="16" width="11.42578125" customWidth="1"/>
    <col min="17" max="20" width="11.42578125" hidden="1" customWidth="1"/>
    <col min="21" max="21" width="1.28515625" customWidth="1"/>
    <col min="22" max="22" width="45.7109375" customWidth="1"/>
  </cols>
  <sheetData>
    <row r="1" spans="1:23" x14ac:dyDescent="0.2">
      <c r="A1" s="87" t="s">
        <v>54</v>
      </c>
      <c r="B1" s="88"/>
      <c r="C1" s="88"/>
      <c r="D1" s="88"/>
      <c r="E1" s="88"/>
      <c r="F1" s="88"/>
      <c r="G1" s="88"/>
      <c r="H1" s="88"/>
      <c r="I1" s="88"/>
      <c r="J1" s="88"/>
      <c r="K1" s="88"/>
      <c r="L1" s="88"/>
      <c r="M1" s="88"/>
      <c r="N1" s="88"/>
      <c r="O1" s="88"/>
      <c r="P1" s="88"/>
      <c r="Q1" s="88"/>
      <c r="R1" s="88"/>
      <c r="S1" s="88"/>
      <c r="T1" s="88"/>
      <c r="U1" s="88"/>
      <c r="V1" s="88"/>
    </row>
    <row r="2" spans="1:23" x14ac:dyDescent="0.2">
      <c r="A2" s="89" t="s">
        <v>14</v>
      </c>
      <c r="B2" s="90"/>
      <c r="C2" s="90"/>
      <c r="D2" s="90"/>
      <c r="E2" s="90"/>
      <c r="F2" s="90"/>
      <c r="G2" s="90"/>
      <c r="H2" s="90"/>
      <c r="I2" s="90"/>
      <c r="J2" s="90"/>
      <c r="K2" s="90"/>
      <c r="L2" s="90"/>
      <c r="M2" s="90"/>
      <c r="N2" s="90"/>
      <c r="O2" s="90"/>
      <c r="P2" s="90"/>
      <c r="Q2" s="90"/>
      <c r="R2" s="90"/>
      <c r="S2" s="90"/>
      <c r="T2" s="90"/>
      <c r="U2" s="90"/>
      <c r="V2" s="90"/>
    </row>
    <row r="3" spans="1:23" x14ac:dyDescent="0.2">
      <c r="A3" s="21"/>
      <c r="B3" s="22"/>
      <c r="C3" s="23"/>
      <c r="D3" s="1"/>
      <c r="E3" s="1"/>
      <c r="F3" s="1"/>
      <c r="G3" s="1"/>
      <c r="H3" s="1"/>
      <c r="I3" s="1"/>
      <c r="J3" s="1"/>
      <c r="K3" s="1"/>
      <c r="L3" s="1"/>
      <c r="M3" s="1"/>
      <c r="N3" s="1"/>
      <c r="O3" s="1"/>
      <c r="P3" s="1"/>
      <c r="Q3" s="1"/>
      <c r="R3" s="1"/>
      <c r="S3" s="1"/>
      <c r="T3" s="1"/>
      <c r="U3" s="1"/>
      <c r="V3" s="23"/>
    </row>
    <row r="4" spans="1:23" x14ac:dyDescent="0.2">
      <c r="A4" s="24" t="s">
        <v>32</v>
      </c>
      <c r="B4" s="25"/>
      <c r="C4" s="26"/>
      <c r="D4" s="6"/>
      <c r="E4" s="6"/>
      <c r="F4" s="6"/>
      <c r="G4" s="6"/>
      <c r="H4" s="6"/>
      <c r="I4" s="6"/>
      <c r="J4" s="6"/>
      <c r="K4" s="6"/>
      <c r="L4" s="6"/>
      <c r="M4" s="6"/>
      <c r="N4" s="6"/>
      <c r="O4" s="6"/>
      <c r="P4" s="6"/>
      <c r="Q4" s="6"/>
      <c r="R4" s="6"/>
      <c r="S4" s="6"/>
      <c r="T4" s="6"/>
      <c r="U4" s="6"/>
      <c r="V4" s="26"/>
    </row>
    <row r="5" spans="1:23" x14ac:dyDescent="0.2">
      <c r="A5" s="24" t="s">
        <v>39</v>
      </c>
      <c r="B5" s="25"/>
      <c r="C5" s="26"/>
      <c r="D5" s="6"/>
      <c r="E5" s="6"/>
      <c r="F5" s="6"/>
      <c r="G5" s="6"/>
      <c r="H5" s="6"/>
      <c r="I5" s="6"/>
      <c r="J5" s="6"/>
      <c r="K5" s="6"/>
      <c r="L5" s="6"/>
      <c r="M5" s="6"/>
      <c r="N5" s="6"/>
      <c r="O5" s="6"/>
      <c r="P5" s="6"/>
      <c r="Q5" s="6"/>
      <c r="R5" s="6"/>
      <c r="S5" s="6"/>
      <c r="T5" s="6"/>
      <c r="U5" s="6"/>
      <c r="V5" s="26"/>
    </row>
    <row r="7" spans="1:23" ht="13.5" thickBot="1" x14ac:dyDescent="0.25">
      <c r="A7" s="30"/>
      <c r="B7" s="31"/>
      <c r="C7" s="20"/>
      <c r="D7" s="2"/>
      <c r="E7" s="2"/>
      <c r="F7" s="2"/>
      <c r="G7" s="2"/>
      <c r="H7" s="2"/>
      <c r="I7" s="2"/>
      <c r="J7" s="2"/>
      <c r="K7" s="2"/>
      <c r="L7" s="2"/>
      <c r="M7" s="2"/>
      <c r="N7" s="2"/>
      <c r="O7" s="2"/>
      <c r="P7" s="2"/>
      <c r="Q7" s="2"/>
      <c r="R7" s="2"/>
      <c r="S7" s="2"/>
      <c r="T7" s="2"/>
      <c r="U7" s="2"/>
      <c r="V7" s="20"/>
    </row>
    <row r="8" spans="1:23" x14ac:dyDescent="0.2">
      <c r="A8" s="91" t="s">
        <v>12</v>
      </c>
      <c r="B8" s="92"/>
      <c r="C8" s="95" t="s">
        <v>3</v>
      </c>
      <c r="D8" s="97"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99" t="s">
        <v>11</v>
      </c>
    </row>
    <row r="9" spans="1:23" ht="13.5" thickBot="1" x14ac:dyDescent="0.25">
      <c r="A9" s="93"/>
      <c r="B9" s="94"/>
      <c r="C9" s="96"/>
      <c r="D9" s="98"/>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0"/>
    </row>
    <row r="10" spans="1:23" x14ac:dyDescent="0.2">
      <c r="A10" s="55"/>
      <c r="B10" s="33"/>
      <c r="C10" s="34"/>
      <c r="D10" s="8"/>
      <c r="E10" s="8"/>
      <c r="F10" s="8"/>
      <c r="G10" s="8"/>
      <c r="H10" s="56"/>
      <c r="I10" s="8"/>
      <c r="J10" s="8"/>
      <c r="K10" s="8"/>
      <c r="L10" s="56"/>
      <c r="M10" s="8"/>
      <c r="N10" s="8"/>
      <c r="O10" s="8"/>
      <c r="P10" s="58"/>
      <c r="Q10" s="8"/>
      <c r="R10" s="8"/>
      <c r="S10" s="8"/>
      <c r="T10" s="56"/>
      <c r="U10" s="42"/>
      <c r="V10" s="57"/>
    </row>
    <row r="11" spans="1:23" x14ac:dyDescent="0.2">
      <c r="A11" s="38">
        <v>2</v>
      </c>
      <c r="B11" s="39"/>
      <c r="C11" s="40" t="s">
        <v>8</v>
      </c>
      <c r="D11" s="16">
        <v>594829</v>
      </c>
      <c r="E11" s="16">
        <v>594829</v>
      </c>
      <c r="F11" s="16">
        <v>137357</v>
      </c>
      <c r="G11" s="16">
        <v>137357</v>
      </c>
      <c r="H11" s="58">
        <f>G11/E11</f>
        <v>0.23091846564306717</v>
      </c>
      <c r="I11" s="16">
        <v>594829</v>
      </c>
      <c r="J11" s="16">
        <f>+K11-G11</f>
        <v>122800</v>
      </c>
      <c r="K11" s="16">
        <v>260157</v>
      </c>
      <c r="L11" s="58">
        <f>K11/I11</f>
        <v>0.43736435177168564</v>
      </c>
      <c r="M11" s="16">
        <v>594829</v>
      </c>
      <c r="N11" s="16">
        <f>+O11-K11</f>
        <v>127146</v>
      </c>
      <c r="O11" s="16">
        <v>387303</v>
      </c>
      <c r="P11" s="58">
        <f>O11/M11</f>
        <v>0.65111653937518177</v>
      </c>
      <c r="Q11" s="16"/>
      <c r="R11" s="16">
        <f>+S11-O11</f>
        <v>-387303</v>
      </c>
      <c r="S11" s="16"/>
      <c r="T11" s="58" t="e">
        <f>S11/Q11</f>
        <v>#DIV/0!</v>
      </c>
      <c r="U11" s="2"/>
      <c r="V11" s="19"/>
    </row>
    <row r="12" spans="1:23" x14ac:dyDescent="0.2">
      <c r="A12" s="38"/>
      <c r="B12" s="39"/>
      <c r="C12" s="40" t="s">
        <v>49</v>
      </c>
      <c r="D12" s="16">
        <v>27</v>
      </c>
      <c r="E12" s="16">
        <v>27</v>
      </c>
      <c r="F12" s="16"/>
      <c r="G12" s="16"/>
      <c r="H12" s="58"/>
      <c r="I12" s="16">
        <v>27</v>
      </c>
      <c r="J12" s="16"/>
      <c r="K12" s="16"/>
      <c r="L12" s="58"/>
      <c r="M12" s="16">
        <v>27</v>
      </c>
      <c r="N12" s="16"/>
      <c r="O12" s="16"/>
      <c r="P12" s="58"/>
      <c r="Q12" s="16"/>
      <c r="R12" s="16"/>
      <c r="S12" s="16"/>
      <c r="T12" s="58"/>
      <c r="U12" s="2"/>
      <c r="V12" s="19"/>
    </row>
    <row r="13" spans="1:23" x14ac:dyDescent="0.2">
      <c r="A13" s="38"/>
      <c r="B13" s="39"/>
      <c r="C13" s="40" t="s">
        <v>26</v>
      </c>
      <c r="D13" s="16">
        <v>516509</v>
      </c>
      <c r="E13" s="16">
        <v>516509</v>
      </c>
      <c r="F13" s="16">
        <v>134285</v>
      </c>
      <c r="G13" s="16">
        <v>134285</v>
      </c>
      <c r="H13" s="58">
        <f>G13/E13</f>
        <v>0.25998578921180465</v>
      </c>
      <c r="I13" s="16">
        <v>516509</v>
      </c>
      <c r="J13" s="16">
        <f>+K13-G13</f>
        <v>122800</v>
      </c>
      <c r="K13" s="16">
        <v>257085</v>
      </c>
      <c r="L13" s="58">
        <f>K13/I13</f>
        <v>0.49773576065470304</v>
      </c>
      <c r="M13" s="16">
        <v>516509</v>
      </c>
      <c r="N13" s="16">
        <f>+O13-K13</f>
        <v>117348</v>
      </c>
      <c r="O13" s="16">
        <v>374433</v>
      </c>
      <c r="P13" s="58">
        <f>O13/M13</f>
        <v>0.72493025290943625</v>
      </c>
      <c r="Q13" s="16"/>
      <c r="R13" s="16">
        <f>+S13-O13</f>
        <v>-374433</v>
      </c>
      <c r="S13" s="16"/>
      <c r="T13" s="58" t="e">
        <f>S13/Q13</f>
        <v>#DIV/0!</v>
      </c>
      <c r="U13" s="46"/>
      <c r="V13" s="19"/>
    </row>
    <row r="14" spans="1:23" x14ac:dyDescent="0.2">
      <c r="A14" s="70"/>
      <c r="B14" s="71"/>
      <c r="C14" s="72"/>
      <c r="D14" s="73"/>
      <c r="E14" s="73"/>
      <c r="F14" s="16"/>
      <c r="G14" s="16"/>
      <c r="H14" s="74"/>
      <c r="I14" s="73"/>
      <c r="J14" s="73"/>
      <c r="K14" s="73"/>
      <c r="L14" s="74"/>
      <c r="M14" s="73"/>
      <c r="N14" s="73"/>
      <c r="O14" s="16"/>
      <c r="P14" s="58"/>
      <c r="Q14" s="73"/>
      <c r="R14" s="73"/>
      <c r="S14" s="73"/>
      <c r="T14" s="74"/>
      <c r="U14" s="2"/>
      <c r="V14" s="75"/>
      <c r="W14" s="86"/>
    </row>
    <row r="15" spans="1:23" x14ac:dyDescent="0.2">
      <c r="A15" s="38">
        <v>3</v>
      </c>
      <c r="B15" s="39"/>
      <c r="C15" s="40" t="s">
        <v>9</v>
      </c>
      <c r="D15" s="16">
        <v>320176</v>
      </c>
      <c r="E15" s="16">
        <v>320176</v>
      </c>
      <c r="F15" s="16">
        <v>97259</v>
      </c>
      <c r="G15" s="16">
        <v>97259</v>
      </c>
      <c r="H15" s="58">
        <f>G15/E15</f>
        <v>0.30376730298335913</v>
      </c>
      <c r="I15" s="16">
        <v>320176</v>
      </c>
      <c r="J15" s="16">
        <f>+K15-G15</f>
        <v>64014</v>
      </c>
      <c r="K15" s="16">
        <v>161273</v>
      </c>
      <c r="L15" s="58">
        <f>K15/I15</f>
        <v>0.50370108940082958</v>
      </c>
      <c r="M15" s="16">
        <v>320176</v>
      </c>
      <c r="N15" s="16">
        <f>+O15-K15</f>
        <v>28063</v>
      </c>
      <c r="O15" s="16">
        <v>189336</v>
      </c>
      <c r="P15" s="58">
        <f>O15/M15</f>
        <v>0.59134975763330166</v>
      </c>
      <c r="Q15" s="16"/>
      <c r="R15" s="16">
        <f>+S15-O15</f>
        <v>-189336</v>
      </c>
      <c r="S15" s="16"/>
      <c r="T15" s="58" t="e">
        <f>S15/Q15</f>
        <v>#DIV/0!</v>
      </c>
      <c r="U15" s="46"/>
      <c r="V15" s="19"/>
      <c r="W15" s="86"/>
    </row>
    <row r="16" spans="1:23" ht="13.5" thickBot="1" x14ac:dyDescent="0.25">
      <c r="A16" s="50"/>
      <c r="B16" s="51"/>
      <c r="C16" s="59"/>
      <c r="D16" s="60"/>
      <c r="E16" s="60"/>
      <c r="F16" s="60"/>
      <c r="G16" s="60"/>
      <c r="H16" s="76"/>
      <c r="I16" s="60"/>
      <c r="J16" s="60"/>
      <c r="K16" s="60"/>
      <c r="L16" s="76"/>
      <c r="M16" s="60"/>
      <c r="N16" s="60"/>
      <c r="O16" s="60"/>
      <c r="P16" s="76"/>
      <c r="Q16" s="60"/>
      <c r="R16" s="60"/>
      <c r="S16" s="60"/>
      <c r="T16" s="76"/>
      <c r="U16" s="2"/>
      <c r="V16" s="61"/>
    </row>
    <row r="17" spans="1:1" x14ac:dyDescent="0.2">
      <c r="A17" s="30"/>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7" ma:contentTypeDescription="Crear nuevo documento." ma:contentTypeScope="" ma:versionID="5ce52c394e0bce11a5e5bdee37969086">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fa56496121ad651376725ba2070c63d4"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DateTaken" ma:index="23" nillable="true" ma:displayName="MediaServiceDateTaken" ma:descriptio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8d207e9f-ec9c-4963-92a1-718c3fd5125e}" ma:internalName="TaxCatchAll" ma:showField="CatchAllData" ma:web="96aafeea-9d28-4011-99b9-8775a5a1c8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6aafeea-9d28-4011-99b9-8775a5a1c861">
      <UserInfo>
        <DisplayName/>
        <AccountId xsi:nil="true"/>
        <AccountType/>
      </UserInfo>
    </SharedWithUsers>
    <TaxCatchAll xmlns="96aafeea-9d28-4011-99b9-8775a5a1c861" xsi:nil="true"/>
    <lcf76f155ced4ddcb4097134ff3c332f xmlns="dad70a93-54ca-4a57-b0ba-77bc4c6ab2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A6140B2-002E-4384-996D-3A86B8F72FE5}">
  <ds:schemaRefs>
    <ds:schemaRef ds:uri="http://schemas.microsoft.com/sharepoint/v3/contenttype/forms"/>
  </ds:schemaRefs>
</ds:datastoreItem>
</file>

<file path=customXml/itemProps2.xml><?xml version="1.0" encoding="utf-8"?>
<ds:datastoreItem xmlns:ds="http://schemas.openxmlformats.org/officeDocument/2006/customXml" ds:itemID="{1F3CF14A-50A9-47C8-8579-D13E639FF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EC8D3-524F-4CD0-8B10-E8BA965B266A}">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dad70a93-54ca-4a57-b0ba-77bc4c6ab23f"/>
    <ds:schemaRef ds:uri="http://purl.org/dc/terms/"/>
    <ds:schemaRef ds:uri="http://purl.org/dc/dcmitype/"/>
    <ds:schemaRef ds:uri="http://schemas.openxmlformats.org/package/2006/metadata/core-properties"/>
    <ds:schemaRef ds:uri="96aafeea-9d28-4011-99b9-8775a5a1c8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17 01</vt:lpstr>
      <vt:lpstr>17 02</vt:lpstr>
      <vt:lpstr>17 03 </vt:lpstr>
      <vt:lpstr>'17 01'!Área_de_impresión</vt:lpstr>
      <vt:lpstr>'17 02'!Área_de_impresión</vt:lpstr>
      <vt:lpstr>'17 03 '!Área_de_impresión</vt:lpstr>
      <vt:lpstr>'17 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vlopez</dc:creator>
  <cp:lastModifiedBy>Natalia Belen Toledo Rojas</cp:lastModifiedBy>
  <cp:lastPrinted>2019-04-29T19:39:16Z</cp:lastPrinted>
  <dcterms:created xsi:type="dcterms:W3CDTF">2005-08-25T16:29:21Z</dcterms:created>
  <dcterms:modified xsi:type="dcterms:W3CDTF">2024-01-31T13:25:38Z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y fmtid="{D5CDD505-2E9C-101B-9397-08002B2CF9AE}" pid="3" name="Order">
    <vt:r8>358400</vt:r8>
  </property>
  <property fmtid="{D5CDD505-2E9C-101B-9397-08002B2CF9AE}" pid="4" name="ComplianceAssetId">
    <vt:lpwstr/>
  </property>
  <property fmtid="{D5CDD505-2E9C-101B-9397-08002B2CF9AE}" pid="5" name="MediaServiceImageTags">
    <vt:lpwstr/>
  </property>
</Properties>
</file>