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natalia.toledo\Desktop\correos subt 24 y 33\"/>
    </mc:Choice>
  </mc:AlternateContent>
  <xr:revisionPtr revIDLastSave="0" documentId="13_ncr:1_{9A28D2A1-AA9A-493F-BF3D-1DEA145DECD0}" xr6:coauthVersionLast="47" xr6:coauthVersionMax="47" xr10:uidLastSave="{00000000-0000-0000-0000-000000000000}"/>
  <bookViews>
    <workbookView xWindow="-120" yWindow="-120" windowWidth="20730" windowHeight="11160" xr2:uid="{890EA5A0-6919-4182-A340-7A9DBA9B6AC2}"/>
  </bookViews>
  <sheets>
    <sheet name="17 01" sheetId="2" r:id="rId1"/>
    <sheet name="17 02" sheetId="3" r:id="rId2"/>
    <sheet name="17 03 " sheetId="4" r:id="rId3"/>
  </sheets>
  <definedNames>
    <definedName name="_xlnm.Print_Area" localSheetId="0">'17 01'!$A$1:$V$28</definedName>
    <definedName name="_xlnm.Print_Area" localSheetId="1">'17 02'!$A$1:$V$38</definedName>
    <definedName name="_xlnm.Print_Area" localSheetId="2">'17 03 '!$A$1:$V$16</definedName>
    <definedName name="_xlnm.Print_Titles" localSheetId="1">'17 02'!$8:$10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4" l="1"/>
  <c r="J11" i="4"/>
  <c r="L11" i="4"/>
  <c r="N11" i="4"/>
  <c r="P11" i="4"/>
  <c r="R11" i="4"/>
  <c r="T11" i="4"/>
  <c r="H12" i="4"/>
  <c r="J12" i="4"/>
  <c r="L12" i="4"/>
  <c r="N12" i="4"/>
  <c r="P12" i="4"/>
  <c r="R12" i="4"/>
  <c r="T12" i="4"/>
  <c r="H14" i="4"/>
  <c r="J14" i="4"/>
  <c r="L14" i="4"/>
  <c r="N14" i="4"/>
  <c r="P14" i="4"/>
  <c r="R14" i="4"/>
  <c r="T14" i="4"/>
  <c r="H11" i="3"/>
  <c r="J11" i="3"/>
  <c r="L11" i="3"/>
  <c r="N11" i="3"/>
  <c r="P11" i="3"/>
  <c r="R11" i="3"/>
  <c r="T11" i="3"/>
  <c r="H12" i="3"/>
  <c r="J12" i="3"/>
  <c r="L12" i="3"/>
  <c r="N12" i="3"/>
  <c r="P12" i="3"/>
  <c r="R12" i="3"/>
  <c r="T12" i="3"/>
  <c r="H13" i="3"/>
  <c r="J13" i="3"/>
  <c r="L13" i="3"/>
  <c r="N13" i="3"/>
  <c r="P13" i="3"/>
  <c r="R13" i="3"/>
  <c r="T13" i="3"/>
  <c r="H15" i="3"/>
  <c r="J15" i="3"/>
  <c r="L15" i="3"/>
  <c r="N15" i="3"/>
  <c r="P15" i="3"/>
  <c r="R15" i="3"/>
  <c r="T15" i="3"/>
  <c r="H17" i="3"/>
  <c r="J17" i="3"/>
  <c r="L17" i="3"/>
  <c r="N17" i="3"/>
  <c r="P17" i="3"/>
  <c r="R17" i="3"/>
  <c r="H18" i="3"/>
  <c r="N18" i="3"/>
  <c r="P18" i="3"/>
  <c r="H19" i="3"/>
  <c r="N19" i="3"/>
  <c r="P19" i="3"/>
  <c r="H20" i="3"/>
  <c r="J20" i="3"/>
  <c r="L20" i="3"/>
  <c r="N20" i="3"/>
  <c r="P20" i="3"/>
  <c r="R20" i="3"/>
  <c r="T20" i="3"/>
  <c r="H21" i="3"/>
  <c r="J21" i="3"/>
  <c r="L21" i="3"/>
  <c r="N21" i="3"/>
  <c r="P21" i="3"/>
  <c r="R21" i="3"/>
  <c r="T21" i="3"/>
  <c r="H22" i="3"/>
  <c r="J22" i="3"/>
  <c r="L22" i="3"/>
  <c r="N22" i="3"/>
  <c r="P22" i="3"/>
  <c r="R22" i="3"/>
  <c r="T22" i="3"/>
  <c r="H24" i="3"/>
  <c r="J24" i="3"/>
  <c r="L24" i="3"/>
  <c r="N24" i="3"/>
  <c r="P24" i="3"/>
  <c r="R24" i="3"/>
  <c r="T24" i="3"/>
  <c r="H26" i="3"/>
  <c r="J26" i="3"/>
  <c r="L26" i="3"/>
  <c r="N26" i="3"/>
  <c r="P26" i="3"/>
  <c r="R26" i="3"/>
  <c r="T26" i="3"/>
  <c r="H28" i="3"/>
  <c r="J28" i="3"/>
  <c r="L28" i="3"/>
  <c r="N28" i="3"/>
  <c r="P28" i="3"/>
  <c r="R28" i="3"/>
  <c r="T28" i="3"/>
  <c r="H30" i="3"/>
  <c r="J30" i="3"/>
  <c r="L30" i="3"/>
  <c r="N30" i="3"/>
  <c r="P30" i="3"/>
  <c r="R30" i="3"/>
  <c r="T30" i="3"/>
  <c r="H32" i="3"/>
  <c r="J32" i="3"/>
  <c r="L32" i="3"/>
  <c r="N32" i="3"/>
  <c r="P32" i="3"/>
  <c r="R32" i="3"/>
  <c r="T32" i="3"/>
  <c r="H33" i="3"/>
  <c r="J33" i="3"/>
  <c r="L33" i="3"/>
  <c r="N33" i="3"/>
  <c r="P33" i="3"/>
  <c r="R33" i="3"/>
  <c r="T33" i="3"/>
  <c r="H35" i="3"/>
  <c r="J35" i="3"/>
  <c r="L35" i="3"/>
  <c r="N35" i="3"/>
  <c r="P35" i="3"/>
  <c r="R35" i="3"/>
  <c r="T35" i="3"/>
  <c r="H13" i="2"/>
  <c r="J13" i="2"/>
  <c r="L13" i="2"/>
  <c r="N13" i="2"/>
  <c r="P13" i="2"/>
  <c r="R13" i="2"/>
  <c r="T13" i="2"/>
  <c r="H15" i="2"/>
  <c r="K15" i="2"/>
  <c r="J15" i="2" s="1"/>
  <c r="L15" i="2"/>
  <c r="N15" i="2"/>
  <c r="P15" i="2"/>
  <c r="S15" i="2"/>
  <c r="R15" i="2" s="1"/>
  <c r="T15" i="2"/>
  <c r="F16" i="2"/>
  <c r="G16" i="2"/>
  <c r="H16" i="2"/>
  <c r="J16" i="2"/>
  <c r="K16" i="2"/>
  <c r="L16" i="2"/>
  <c r="N16" i="2"/>
  <c r="P16" i="2"/>
  <c r="S16" i="2"/>
  <c r="R16" i="2" s="1"/>
  <c r="T16" i="2"/>
  <c r="H17" i="2"/>
  <c r="J17" i="2"/>
  <c r="N17" i="2"/>
  <c r="R17" i="2"/>
  <c r="L18" i="2"/>
  <c r="H19" i="2"/>
  <c r="J19" i="2"/>
  <c r="L19" i="2"/>
  <c r="N19" i="2"/>
  <c r="P19" i="2"/>
  <c r="R19" i="2"/>
  <c r="T19" i="2"/>
  <c r="H20" i="2"/>
  <c r="J20" i="2"/>
  <c r="L20" i="2"/>
  <c r="N20" i="2"/>
  <c r="P20" i="2"/>
  <c r="R20" i="2"/>
  <c r="T20" i="2"/>
  <c r="F22" i="2"/>
  <c r="G22" i="2"/>
  <c r="H22" i="2" s="1"/>
  <c r="K22" i="2"/>
  <c r="N22" i="2" s="1"/>
  <c r="L22" i="2"/>
  <c r="P22" i="2"/>
  <c r="S22" i="2"/>
  <c r="T22" i="2" s="1"/>
  <c r="H24" i="2"/>
  <c r="J24" i="2"/>
  <c r="L24" i="2"/>
  <c r="N24" i="2"/>
  <c r="P24" i="2"/>
  <c r="R24" i="2"/>
  <c r="T24" i="2"/>
  <c r="H25" i="2"/>
  <c r="J25" i="2"/>
  <c r="L25" i="2"/>
  <c r="N25" i="2"/>
  <c r="P25" i="2"/>
  <c r="R25" i="2"/>
  <c r="T25" i="2"/>
  <c r="H26" i="2"/>
  <c r="J26" i="2"/>
  <c r="L26" i="2"/>
  <c r="N26" i="2"/>
  <c r="P26" i="2"/>
  <c r="R26" i="2"/>
  <c r="T26" i="2"/>
  <c r="R22" i="2" l="1"/>
  <c r="J22" i="2"/>
</calcChain>
</file>

<file path=xl/sharedStrings.xml><?xml version="1.0" encoding="utf-8"?>
<sst xmlns="http://schemas.openxmlformats.org/spreadsheetml/2006/main" count="176" uniqueCount="63">
  <si>
    <t>Sin gasto asociado.</t>
  </si>
  <si>
    <t>Hasta M$ para financiar gastos asociados a la implementacion de la Estrategia Nac. de Educación Púbica</t>
  </si>
  <si>
    <t>b)</t>
  </si>
  <si>
    <t>Capacitación y Perfeccionamiento</t>
  </si>
  <si>
    <t>a)</t>
  </si>
  <si>
    <t>Bienes y Servicios de Consumo</t>
  </si>
  <si>
    <t>Asignación por Funciones Críticas Monto en M$</t>
  </si>
  <si>
    <t>e)</t>
  </si>
  <si>
    <t>Asignación por Funciones Críticas N° de Personas</t>
  </si>
  <si>
    <t>Incluye M$ para la contratación de honorarios transitorios</t>
  </si>
  <si>
    <t>Convenios con Personas Naturales Miles de $</t>
  </si>
  <si>
    <t>d)</t>
  </si>
  <si>
    <t>Convenios con Personas Naturales Nº de personas</t>
  </si>
  <si>
    <t>Viáticos en el Exterior</t>
  </si>
  <si>
    <t>c)</t>
  </si>
  <si>
    <t>Viáticos en Territorio Nacional</t>
  </si>
  <si>
    <t>Horas Extraordinarias Miles $</t>
  </si>
  <si>
    <t>Dotación máxima de personal</t>
  </si>
  <si>
    <t>Gastos en Personal</t>
  </si>
  <si>
    <t>Dotación máxima de Vehículos</t>
  </si>
  <si>
    <t>a</t>
  </si>
  <si>
    <t>de Ejecución</t>
  </si>
  <si>
    <t>al 31.12.20</t>
  </si>
  <si>
    <t>4° Trimestre</t>
  </si>
  <si>
    <t>al 30.09.20</t>
  </si>
  <si>
    <t>3er Trimestre</t>
  </si>
  <si>
    <t>al 30.06.20</t>
  </si>
  <si>
    <t>2° Trimestre</t>
  </si>
  <si>
    <t>al 31.03.20</t>
  </si>
  <si>
    <t>1er Trimestre</t>
  </si>
  <si>
    <t>Observaciones</t>
  </si>
  <si>
    <t>%</t>
  </si>
  <si>
    <t>Deveng. Acumul.</t>
  </si>
  <si>
    <t>Devengado</t>
  </si>
  <si>
    <t>Ppto Vigente</t>
  </si>
  <si>
    <t>Ppto Inicial</t>
  </si>
  <si>
    <t>Asociada a:</t>
  </si>
  <si>
    <t>Glosa</t>
  </si>
  <si>
    <t xml:space="preserve">PROGRAMA 01:  DIRECCION DE EDUCACION PUBLICA </t>
  </si>
  <si>
    <t>CAPITULO 17   :  DIRECCION DE EDUCACION PUBLICA</t>
  </si>
  <si>
    <t>(En M$)</t>
  </si>
  <si>
    <t xml:space="preserve">             INFORME DE GLOSAS DE MONTOS MAXIMOS AUTORIZADOS AL 31 DE DICIEMBRE DE 2020</t>
  </si>
  <si>
    <t>f)</t>
  </si>
  <si>
    <t>Incluye hasta M$ para Asistencia Técnica y/o consultoría asociada a las actividades de diagnóstico de la infraestructura de los establecimientos educacionales, estudios, pre-inversión y de preparación y desarrollo ……….</t>
  </si>
  <si>
    <t>Mejoramiento de Infraestructura Escolar Pública</t>
  </si>
  <si>
    <t>Mejoramiento de Infraestructura Escolar Pública - Servicios Locales</t>
  </si>
  <si>
    <t>Becas y Asistencialidd Estudiantil JUNAEB</t>
  </si>
  <si>
    <t>Subsecretaría de Desarrollo Regional y Administrativo - Programa 05</t>
  </si>
  <si>
    <t>Aporte a las Municipalidades</t>
  </si>
  <si>
    <t>Hasta miles de $ del total de recursos considerados en est asignación serán exluidos del mecanismo de distribución regulados en el párrafo tercero y siguientes.</t>
  </si>
  <si>
    <t>Incluye miles de $ para los gastos de operación que requiera la implementación de los programas de revitalización de los establecimientos educacionales, asistencia técnica para la revisión de proyectos, monitoreo y/o evaluación del programa</t>
  </si>
  <si>
    <t>Para financiar programas de revitalización de los establecimientos educacionales de los servicios locales de educación.</t>
  </si>
  <si>
    <t>Será distribuido entre todas las instituciones mencionadas en la presente glosa, de acuerdo a lo establecido en la Res. Nº11, del año 2019</t>
  </si>
  <si>
    <t xml:space="preserve">Entre los Sostenedores Municipales, en función de la proporción de mátricula de cada uno, respecto del total de la matrícula de los establecimientos educacionales de los sostenedores municipales del país, del año escolar 2019. </t>
  </si>
  <si>
    <t>Estas tres filas son parte del mecanismo de distribución del FAEP que  determina el monto asignado a cada sostenedor; por ende, la ejecución presupuestaria (transferencia a sostenedor) no puede especificarse por cada una de estas. 
La glosa detalla en específico lo que señalo precedentemente.</t>
  </si>
  <si>
    <t>En partes iguales por cada comuna cuyo servicio educacional, administren Deptos de Educación Municipal y Corporaciones Municipales</t>
  </si>
  <si>
    <t>El mecanismo de distribución de estos recursos entre los sostenedores municipales, se realizará de la siguiente manera:</t>
  </si>
  <si>
    <t xml:space="preserve">Fondo de Apoyo a la Educación Pública  </t>
  </si>
  <si>
    <t>Incluye M$ para gastos de operación que requiera la implementación de los programas de revitalización…..</t>
  </si>
  <si>
    <t>Incluye M$ para financiar programas de revitalización de los establecimientos educacionales de los SLE</t>
  </si>
  <si>
    <t>Fondo de Apoyo a la Educación Pública - Servicios Locales</t>
  </si>
  <si>
    <t xml:space="preserve">PROGRAMA 02:  FORTALECIMIENTO  DE LA EDUCACION ESCOLAR PUBLICA </t>
  </si>
  <si>
    <t xml:space="preserve">PROGRAMA 03:  APOYO A LA IMPLEMENTACIÓN DE LOS SERVICIOS LOCALES DE EDUCACIÓN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</si>
</sst>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 x14ac:knownFonts="1">
    <font>
      <sz val="11"/>
      <color theme="1"/>
      <name val="Calibri"/>
      <family val="2"/>
      <scheme val="minor"/>
    </font>
    <font>
      <sz val="10"/>
      <name val="Arial"/>
    </font>
    <font>
      <sz val="9"/>
      <name val="Arial"/>
      <family val="2"/>
    </font>
    <font>
      <b/>
      <sz val="9"/>
      <name val="Arial"/>
      <family val="2"/>
    </font>
    <font>
      <sz val="1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s>
  <cellStyleXfs count="4">
    <xf numFmtId="0" fontId="0" fillId="0" borderId="0"/>
    <xf numFmtId="0" fontId="1" fillId="0" borderId="0"/>
    <xf numFmtId="0" fontId="4" fillId="0" borderId="0"/>
    <xf numFmtId="9" fontId="4" fillId="0" borderId="0" applyFont="0" applyFill="0" applyBorder="0" applyAlignment="0" applyProtection="0"/>
  </cellStyleXfs>
  <cellXfs count="123">
    <xf numFmtId="0" fontId="0" fillId="0" borderId="0" xfId="0"/>
    <xf numFmtId="0" fontId="2" fillId="0" borderId="0" xfId="1" applyFont="1"/>
    <xf numFmtId="3" fontId="2" fillId="0" borderId="0" xfId="1" applyNumberFormat="1" applyFont="1"/>
    <xf numFmtId="0" fontId="2" fillId="0" borderId="0" xfId="1" applyFont="1" applyAlignment="1">
      <alignment horizontal="center"/>
    </xf>
    <xf numFmtId="164" fontId="2" fillId="0" borderId="0" xfId="1" applyNumberFormat="1" applyFont="1"/>
    <xf numFmtId="164" fontId="2" fillId="0" borderId="0" xfId="1" applyNumberFormat="1" applyFont="1" applyAlignment="1">
      <alignment vertical="center"/>
    </xf>
    <xf numFmtId="0" fontId="2" fillId="0" borderId="1" xfId="1" applyFont="1" applyBorder="1"/>
    <xf numFmtId="10" fontId="2" fillId="0" borderId="2" xfId="1" applyNumberFormat="1" applyFont="1" applyBorder="1" applyAlignment="1">
      <alignment vertical="center"/>
    </xf>
    <xf numFmtId="3" fontId="2" fillId="0" borderId="3" xfId="1" applyNumberFormat="1" applyFont="1" applyBorder="1"/>
    <xf numFmtId="0" fontId="2" fillId="0" borderId="3" xfId="1" quotePrefix="1" applyFont="1" applyBorder="1" applyAlignment="1">
      <alignment horizontal="justify" vertical="center" wrapText="1"/>
    </xf>
    <xf numFmtId="0" fontId="2" fillId="0" borderId="3" xfId="1" applyFont="1" applyBorder="1" applyAlignment="1">
      <alignment horizontal="center" vertical="center"/>
    </xf>
    <xf numFmtId="164" fontId="2" fillId="0" borderId="4" xfId="1" applyNumberFormat="1" applyFont="1" applyBorder="1" applyAlignment="1">
      <alignment horizontal="center" vertical="center"/>
    </xf>
    <xf numFmtId="10" fontId="2" fillId="0" borderId="6" xfId="1" applyNumberFormat="1" applyFont="1" applyBorder="1" applyAlignment="1">
      <alignment vertical="center"/>
    </xf>
    <xf numFmtId="3" fontId="2" fillId="0" borderId="7" xfId="1" applyNumberFormat="1" applyFont="1" applyBorder="1" applyAlignment="1">
      <alignment vertical="center"/>
    </xf>
    <xf numFmtId="0" fontId="2" fillId="0" borderId="7" xfId="1" quotePrefix="1" applyFont="1" applyBorder="1" applyAlignment="1">
      <alignment horizontal="justify" vertical="center" wrapText="1"/>
    </xf>
    <xf numFmtId="0" fontId="2" fillId="0" borderId="7" xfId="1" applyFont="1" applyBorder="1" applyAlignment="1">
      <alignment horizontal="center" vertical="center"/>
    </xf>
    <xf numFmtId="164" fontId="2" fillId="0" borderId="8" xfId="1" applyNumberFormat="1" applyFont="1" applyBorder="1" applyAlignment="1">
      <alignment horizontal="center" vertical="center"/>
    </xf>
    <xf numFmtId="3" fontId="2" fillId="0" borderId="7" xfId="1" applyNumberFormat="1" applyFont="1" applyBorder="1"/>
    <xf numFmtId="0" fontId="2" fillId="0" borderId="7" xfId="1" quotePrefix="1" applyFont="1" applyBorder="1" applyAlignment="1">
      <alignment horizontal="left" vertical="center"/>
    </xf>
    <xf numFmtId="0" fontId="2" fillId="0" borderId="7" xfId="1" applyFont="1" applyBorder="1" applyAlignment="1">
      <alignment horizontal="center"/>
    </xf>
    <xf numFmtId="164" fontId="2" fillId="0" borderId="8" xfId="1" applyNumberFormat="1" applyFont="1" applyBorder="1"/>
    <xf numFmtId="0" fontId="2" fillId="0" borderId="0" xfId="1" applyFont="1" applyAlignment="1">
      <alignment vertical="center"/>
    </xf>
    <xf numFmtId="0" fontId="2" fillId="0" borderId="5" xfId="1" applyFont="1" applyBorder="1" applyAlignment="1">
      <alignment vertical="center"/>
    </xf>
    <xf numFmtId="3" fontId="2" fillId="0" borderId="0" xfId="1" applyNumberFormat="1" applyFont="1" applyAlignment="1">
      <alignment vertical="center"/>
    </xf>
    <xf numFmtId="0" fontId="2" fillId="0" borderId="7" xfId="1" quotePrefix="1" applyFont="1" applyBorder="1" applyAlignment="1">
      <alignment horizontal="left" vertical="center" wrapText="1"/>
    </xf>
    <xf numFmtId="3" fontId="2" fillId="0" borderId="9" xfId="1" applyNumberFormat="1" applyFont="1" applyBorder="1" applyAlignment="1">
      <alignment vertical="center"/>
    </xf>
    <xf numFmtId="0" fontId="2" fillId="0" borderId="7" xfId="1" applyFont="1" applyBorder="1" applyAlignment="1">
      <alignment vertical="center"/>
    </xf>
    <xf numFmtId="3" fontId="2" fillId="0" borderId="6" xfId="1" applyNumberFormat="1" applyFont="1" applyBorder="1" applyAlignment="1">
      <alignment vertical="center"/>
    </xf>
    <xf numFmtId="3" fontId="2" fillId="0" borderId="10" xfId="1" applyNumberFormat="1" applyFont="1" applyBorder="1" applyAlignment="1">
      <alignment vertical="center"/>
    </xf>
    <xf numFmtId="0" fontId="2" fillId="0" borderId="5" xfId="1" applyFont="1" applyBorder="1" applyAlignment="1">
      <alignment horizontal="center" vertical="center"/>
    </xf>
    <xf numFmtId="3" fontId="3" fillId="0" borderId="0" xfId="1" applyNumberFormat="1" applyFont="1" applyAlignment="1">
      <alignment vertical="center"/>
    </xf>
    <xf numFmtId="3" fontId="2" fillId="0" borderId="11" xfId="1" quotePrefix="1" applyNumberFormat="1" applyFont="1" applyBorder="1" applyAlignment="1">
      <alignment horizontal="center" vertical="center"/>
    </xf>
    <xf numFmtId="3" fontId="2" fillId="0" borderId="12" xfId="1" quotePrefix="1" applyNumberFormat="1" applyFont="1" applyBorder="1" applyAlignment="1">
      <alignment horizontal="center" vertical="center"/>
    </xf>
    <xf numFmtId="3" fontId="2" fillId="0" borderId="12" xfId="1" applyNumberFormat="1" applyFont="1" applyBorder="1" applyAlignment="1">
      <alignment horizontal="center" vertical="center"/>
    </xf>
    <xf numFmtId="0" fontId="2" fillId="0" borderId="12" xfId="1"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1" fillId="0" borderId="0" xfId="1"/>
    <xf numFmtId="3" fontId="2" fillId="0" borderId="15" xfId="1" quotePrefix="1" applyNumberFormat="1" applyFont="1" applyBorder="1" applyAlignment="1">
      <alignment horizontal="center" vertical="center"/>
    </xf>
    <xf numFmtId="3" fontId="2" fillId="0" borderId="16" xfId="1" quotePrefix="1" applyNumberFormat="1" applyFont="1" applyBorder="1" applyAlignment="1">
      <alignment horizontal="center" vertical="center"/>
    </xf>
    <xf numFmtId="3" fontId="2" fillId="0" borderId="17" xfId="1" quotePrefix="1" applyNumberFormat="1" applyFont="1" applyBorder="1" applyAlignment="1">
      <alignment horizontal="center" vertical="center"/>
    </xf>
    <xf numFmtId="3" fontId="2" fillId="0" borderId="18" xfId="1" quotePrefix="1" applyNumberFormat="1" applyFont="1" applyBorder="1" applyAlignment="1">
      <alignment horizontal="center" vertical="center"/>
    </xf>
    <xf numFmtId="3" fontId="2" fillId="0" borderId="23" xfId="1" applyNumberFormat="1" applyFont="1" applyBorder="1" applyAlignment="1">
      <alignment horizontal="center" vertical="center"/>
    </xf>
    <xf numFmtId="3" fontId="2" fillId="0" borderId="24" xfId="1" applyNumberFormat="1" applyFont="1" applyBorder="1" applyAlignment="1">
      <alignment horizontal="center" vertical="center"/>
    </xf>
    <xf numFmtId="3" fontId="2" fillId="0" borderId="25" xfId="1" applyNumberFormat="1" applyFont="1" applyBorder="1" applyAlignment="1">
      <alignment horizontal="center" vertical="center"/>
    </xf>
    <xf numFmtId="3" fontId="2" fillId="0" borderId="26" xfId="1" applyNumberFormat="1" applyFont="1" applyBorder="1" applyAlignment="1">
      <alignment horizontal="center" vertical="center"/>
    </xf>
    <xf numFmtId="3" fontId="2" fillId="0" borderId="27" xfId="1" applyNumberFormat="1" applyFont="1" applyBorder="1" applyAlignment="1">
      <alignment horizontal="center" vertical="center"/>
    </xf>
    <xf numFmtId="0" fontId="2" fillId="0" borderId="0" xfId="1" applyFont="1" applyAlignment="1">
      <alignment horizontal="center" vertical="center"/>
    </xf>
    <xf numFmtId="0" fontId="3" fillId="0" borderId="0" xfId="1" applyFont="1"/>
    <xf numFmtId="3" fontId="3" fillId="0" borderId="0" xfId="1" applyNumberFormat="1" applyFont="1"/>
    <xf numFmtId="0" fontId="3" fillId="0" borderId="0" xfId="1" applyFont="1" applyAlignment="1">
      <alignment horizontal="center"/>
    </xf>
    <xf numFmtId="164" fontId="3" fillId="0" borderId="0" xfId="1" applyNumberFormat="1" applyFont="1" applyAlignment="1">
      <alignment horizontal="left"/>
    </xf>
    <xf numFmtId="0" fontId="3" fillId="0" borderId="0" xfId="1" applyFont="1" applyAlignment="1">
      <alignment vertical="center"/>
    </xf>
    <xf numFmtId="0" fontId="3" fillId="0" borderId="0" xfId="1" applyFont="1" applyAlignment="1">
      <alignment horizontal="center" vertical="center"/>
    </xf>
    <xf numFmtId="164" fontId="3" fillId="0" borderId="0" xfId="1" applyNumberFormat="1" applyFont="1" applyAlignment="1">
      <alignment vertical="center"/>
    </xf>
    <xf numFmtId="0" fontId="3" fillId="0" borderId="1" xfId="1" applyFont="1" applyBorder="1"/>
    <xf numFmtId="0" fontId="2" fillId="0" borderId="3" xfId="1" applyFont="1" applyBorder="1"/>
    <xf numFmtId="0" fontId="2" fillId="0" borderId="3" xfId="1" applyFont="1" applyBorder="1" applyAlignment="1">
      <alignment horizontal="center"/>
    </xf>
    <xf numFmtId="164" fontId="2" fillId="0" borderId="4" xfId="1" applyNumberFormat="1" applyFont="1" applyBorder="1" applyAlignment="1">
      <alignment horizontal="center"/>
    </xf>
    <xf numFmtId="0" fontId="3" fillId="0" borderId="5" xfId="1" applyFont="1" applyBorder="1"/>
    <xf numFmtId="0" fontId="2" fillId="0" borderId="7" xfId="1" applyFont="1" applyBorder="1"/>
    <xf numFmtId="164" fontId="2" fillId="0" borderId="8" xfId="1" applyNumberFormat="1" applyFont="1" applyBorder="1" applyAlignment="1">
      <alignment horizontal="center"/>
    </xf>
    <xf numFmtId="0" fontId="3" fillId="0" borderId="30" xfId="1" applyFont="1" applyBorder="1"/>
    <xf numFmtId="0" fontId="3" fillId="0" borderId="31" xfId="1" applyFont="1" applyBorder="1" applyAlignment="1">
      <alignment vertical="center" wrapText="1"/>
    </xf>
    <xf numFmtId="0" fontId="2" fillId="0" borderId="5" xfId="1" applyFont="1" applyBorder="1" applyAlignment="1">
      <alignment wrapText="1"/>
    </xf>
    <xf numFmtId="0" fontId="3" fillId="0" borderId="40" xfId="1" applyFont="1" applyBorder="1" applyAlignment="1">
      <alignment horizontal="center" vertical="center"/>
    </xf>
    <xf numFmtId="0" fontId="2" fillId="0" borderId="1" xfId="1" applyFont="1" applyBorder="1" applyAlignment="1">
      <alignment vertical="center"/>
    </xf>
    <xf numFmtId="10" fontId="2" fillId="0" borderId="41" xfId="3" applyNumberFormat="1" applyFont="1" applyBorder="1" applyAlignment="1">
      <alignment vertical="center"/>
    </xf>
    <xf numFmtId="3" fontId="2" fillId="0" borderId="3" xfId="1" applyNumberFormat="1" applyFont="1" applyBorder="1" applyAlignment="1">
      <alignment vertical="center"/>
    </xf>
    <xf numFmtId="0" fontId="2" fillId="0" borderId="3" xfId="1" quotePrefix="1" applyFont="1" applyBorder="1" applyAlignment="1">
      <alignment horizontal="left" vertical="center"/>
    </xf>
    <xf numFmtId="0" fontId="1" fillId="0" borderId="9" xfId="1" applyBorder="1"/>
    <xf numFmtId="10" fontId="2" fillId="0" borderId="42" xfId="3" applyNumberFormat="1" applyFont="1" applyBorder="1" applyAlignment="1">
      <alignment vertical="center"/>
    </xf>
    <xf numFmtId="0" fontId="2" fillId="0" borderId="32" xfId="1" applyFont="1" applyBorder="1" applyAlignment="1">
      <alignment vertical="center"/>
    </xf>
    <xf numFmtId="10" fontId="2" fillId="0" borderId="43" xfId="3" applyNumberFormat="1" applyFont="1" applyBorder="1" applyAlignment="1">
      <alignment vertical="center"/>
    </xf>
    <xf numFmtId="3" fontId="2" fillId="0" borderId="35" xfId="1" applyNumberFormat="1" applyFont="1" applyBorder="1" applyAlignment="1">
      <alignment vertical="center"/>
    </xf>
    <xf numFmtId="0" fontId="2" fillId="0" borderId="35" xfId="1" quotePrefix="1" applyFont="1" applyBorder="1" applyAlignment="1">
      <alignment horizontal="left" vertical="center"/>
    </xf>
    <xf numFmtId="0" fontId="2" fillId="0" borderId="35" xfId="1" applyFont="1" applyBorder="1" applyAlignment="1">
      <alignment horizontal="center" vertical="center"/>
    </xf>
    <xf numFmtId="164" fontId="2" fillId="0" borderId="44" xfId="1" applyNumberFormat="1" applyFont="1" applyBorder="1" applyAlignment="1">
      <alignment horizontal="center" vertical="center"/>
    </xf>
    <xf numFmtId="0" fontId="2" fillId="0" borderId="40" xfId="1" applyFont="1" applyBorder="1" applyAlignment="1">
      <alignment vertical="center"/>
    </xf>
    <xf numFmtId="3" fontId="2" fillId="0" borderId="45" xfId="1" applyNumberFormat="1" applyFont="1" applyBorder="1" applyAlignment="1">
      <alignment vertical="center"/>
    </xf>
    <xf numFmtId="3" fontId="2" fillId="0" borderId="12" xfId="1" applyNumberFormat="1" applyFont="1" applyBorder="1" applyAlignment="1">
      <alignment vertical="center"/>
    </xf>
    <xf numFmtId="164" fontId="2" fillId="0" borderId="13" xfId="1" applyNumberFormat="1" applyFont="1" applyBorder="1" applyAlignment="1">
      <alignment horizontal="center" vertical="center"/>
    </xf>
    <xf numFmtId="164" fontId="3" fillId="0" borderId="0" xfId="1" quotePrefix="1" applyNumberFormat="1" applyFont="1" applyAlignment="1">
      <alignment horizontal="center" vertical="center"/>
    </xf>
    <xf numFmtId="0" fontId="2" fillId="0" borderId="0" xfId="1" applyFont="1" applyAlignment="1">
      <alignment horizontal="center" vertical="center"/>
    </xf>
    <xf numFmtId="164" fontId="3" fillId="0" borderId="0" xfId="1" applyNumberFormat="1" applyFont="1" applyAlignment="1">
      <alignment horizontal="center" vertical="top" wrapText="1"/>
    </xf>
    <xf numFmtId="0" fontId="1" fillId="0" borderId="0" xfId="1" applyAlignment="1">
      <alignment horizontal="center" vertical="top" wrapText="1"/>
    </xf>
    <xf numFmtId="164" fontId="2" fillId="0" borderId="29" xfId="1" applyNumberFormat="1" applyFont="1" applyBorder="1" applyAlignment="1">
      <alignment horizontal="center" vertical="center"/>
    </xf>
    <xf numFmtId="0" fontId="2" fillId="0" borderId="27" xfId="1" applyFont="1" applyBorder="1" applyAlignment="1">
      <alignment horizontal="center" vertical="center"/>
    </xf>
    <xf numFmtId="0" fontId="2" fillId="0" borderId="21" xfId="1" applyFont="1" applyBorder="1" applyAlignment="1">
      <alignment horizontal="center" vertical="center"/>
    </xf>
    <xf numFmtId="0" fontId="2" fillId="0" borderId="18" xfId="1" applyFont="1" applyBorder="1" applyAlignment="1">
      <alignment horizontal="center" vertical="center"/>
    </xf>
    <xf numFmtId="0" fontId="2" fillId="0" borderId="25" xfId="1" applyFont="1" applyBorder="1" applyAlignment="1">
      <alignment vertical="center"/>
    </xf>
    <xf numFmtId="0" fontId="2" fillId="0" borderId="20" xfId="1" applyFont="1" applyBorder="1" applyAlignment="1">
      <alignment vertical="center"/>
    </xf>
    <xf numFmtId="3" fontId="2" fillId="0" borderId="28" xfId="1" applyNumberFormat="1" applyFont="1" applyBorder="1" applyAlignment="1">
      <alignment horizontal="center" vertical="center"/>
    </xf>
    <xf numFmtId="3" fontId="2" fillId="0" borderId="19" xfId="1" applyNumberFormat="1" applyFont="1" applyBorder="1" applyAlignment="1">
      <alignment horizontal="center" vertical="center"/>
    </xf>
    <xf numFmtId="0" fontId="2" fillId="0" borderId="22" xfId="1" applyFont="1" applyBorder="1" applyAlignment="1">
      <alignment horizontal="center" vertical="center"/>
    </xf>
    <xf numFmtId="0" fontId="2" fillId="0" borderId="14" xfId="1" applyFont="1" applyBorder="1" applyAlignment="1">
      <alignment horizontal="center" vertical="center"/>
    </xf>
    <xf numFmtId="0" fontId="2" fillId="0" borderId="37" xfId="1" applyFont="1" applyBorder="1" applyAlignment="1">
      <alignment horizontal="left" vertical="center" wrapText="1"/>
    </xf>
    <xf numFmtId="0" fontId="2" fillId="0" borderId="32" xfId="1" applyFont="1" applyBorder="1" applyAlignment="1">
      <alignment horizontal="left" vertical="center" wrapText="1"/>
    </xf>
    <xf numFmtId="3" fontId="2" fillId="2" borderId="7" xfId="1" applyNumberFormat="1" applyFont="1" applyFill="1" applyBorder="1"/>
    <xf numFmtId="10" fontId="2" fillId="2" borderId="6" xfId="1" applyNumberFormat="1" applyFont="1" applyFill="1" applyBorder="1" applyAlignment="1">
      <alignment vertical="center"/>
    </xf>
    <xf numFmtId="3" fontId="2" fillId="2" borderId="7" xfId="2" applyNumberFormat="1" applyFont="1" applyFill="1" applyBorder="1" applyAlignment="1">
      <alignment horizontal="center"/>
    </xf>
    <xf numFmtId="165" fontId="2" fillId="2" borderId="6" xfId="1" applyNumberFormat="1" applyFont="1" applyFill="1" applyBorder="1" applyAlignment="1">
      <alignment vertical="center"/>
    </xf>
    <xf numFmtId="3" fontId="2" fillId="2" borderId="38" xfId="1" applyNumberFormat="1" applyFont="1" applyFill="1" applyBorder="1" applyAlignment="1">
      <alignment horizontal="center" vertical="center"/>
    </xf>
    <xf numFmtId="3" fontId="2" fillId="2" borderId="38" xfId="1" applyNumberFormat="1" applyFont="1" applyFill="1" applyBorder="1" applyAlignment="1">
      <alignment horizontal="right" vertical="center"/>
    </xf>
    <xf numFmtId="10" fontId="2" fillId="2" borderId="39" xfId="1" applyNumberFormat="1" applyFont="1" applyFill="1" applyBorder="1" applyAlignment="1">
      <alignment horizontal="center" vertical="center"/>
    </xf>
    <xf numFmtId="3" fontId="2" fillId="2" borderId="38" xfId="1" applyNumberFormat="1" applyFont="1" applyFill="1" applyBorder="1" applyAlignment="1">
      <alignment horizontal="justify" vertical="center"/>
    </xf>
    <xf numFmtId="3" fontId="2" fillId="2" borderId="35" xfId="1" applyNumberFormat="1" applyFont="1" applyFill="1" applyBorder="1" applyAlignment="1">
      <alignment horizontal="center" vertical="center"/>
    </xf>
    <xf numFmtId="3" fontId="2" fillId="2" borderId="35" xfId="1" applyNumberFormat="1" applyFont="1" applyFill="1" applyBorder="1" applyAlignment="1">
      <alignment horizontal="right" vertical="center"/>
    </xf>
    <xf numFmtId="10" fontId="2" fillId="2" borderId="36" xfId="1" applyNumberFormat="1" applyFont="1" applyFill="1" applyBorder="1" applyAlignment="1">
      <alignment horizontal="center" vertical="center"/>
    </xf>
    <xf numFmtId="3" fontId="2" fillId="2" borderId="35" xfId="1" applyNumberFormat="1" applyFont="1" applyFill="1" applyBorder="1" applyAlignment="1">
      <alignment horizontal="justify" vertical="center"/>
    </xf>
    <xf numFmtId="3" fontId="2" fillId="2" borderId="33" xfId="1" applyNumberFormat="1" applyFont="1" applyFill="1" applyBorder="1" applyAlignment="1">
      <alignment horizontal="center" vertical="center"/>
    </xf>
    <xf numFmtId="3" fontId="2" fillId="2" borderId="33" xfId="1" applyNumberFormat="1" applyFont="1" applyFill="1" applyBorder="1" applyAlignment="1">
      <alignment horizontal="right" vertical="center"/>
    </xf>
    <xf numFmtId="10" fontId="2" fillId="2" borderId="34" xfId="1" applyNumberFormat="1" applyFont="1" applyFill="1" applyBorder="1" applyAlignment="1">
      <alignment horizontal="center" vertical="center"/>
    </xf>
    <xf numFmtId="3" fontId="2" fillId="2" borderId="33" xfId="1" applyNumberFormat="1" applyFont="1" applyFill="1" applyBorder="1" applyAlignment="1">
      <alignment horizontal="justify" vertical="center"/>
    </xf>
    <xf numFmtId="3" fontId="2" fillId="2" borderId="7" xfId="1" applyNumberFormat="1" applyFont="1" applyFill="1" applyBorder="1" applyAlignment="1">
      <alignment horizontal="right"/>
    </xf>
    <xf numFmtId="3" fontId="2" fillId="2" borderId="7" xfId="2" applyNumberFormat="1" applyFont="1" applyFill="1" applyBorder="1" applyAlignment="1">
      <alignment horizontal="right"/>
    </xf>
    <xf numFmtId="3" fontId="2" fillId="2" borderId="7" xfId="2" applyNumberFormat="1" applyFont="1" applyFill="1" applyBorder="1"/>
    <xf numFmtId="3" fontId="2" fillId="2" borderId="7" xfId="1" applyNumberFormat="1" applyFont="1" applyFill="1" applyBorder="1" applyAlignment="1">
      <alignment vertical="center"/>
    </xf>
    <xf numFmtId="3" fontId="2" fillId="2" borderId="0" xfId="1" applyNumberFormat="1" applyFont="1" applyFill="1" applyAlignment="1">
      <alignment vertical="center"/>
    </xf>
    <xf numFmtId="0" fontId="2" fillId="2" borderId="5" xfId="1" applyFont="1" applyFill="1" applyBorder="1" applyAlignment="1">
      <alignment vertical="center"/>
    </xf>
    <xf numFmtId="3" fontId="2" fillId="2" borderId="9" xfId="1" applyNumberFormat="1" applyFont="1" applyFill="1" applyBorder="1" applyAlignment="1">
      <alignment vertical="center"/>
    </xf>
    <xf numFmtId="3" fontId="2" fillId="2" borderId="0" xfId="1" applyNumberFormat="1" applyFont="1" applyFill="1"/>
    <xf numFmtId="0" fontId="2" fillId="2" borderId="5" xfId="1" applyFont="1" applyFill="1" applyBorder="1"/>
  </cellXfs>
  <cellStyles count="4">
    <cellStyle name="Normal" xfId="0" builtinId="0"/>
    <cellStyle name="Normal 2" xfId="1" xr:uid="{1B4BA29D-D154-42A0-B7DD-2F347F531D90}"/>
    <cellStyle name="Normal 2 2" xfId="2" xr:uid="{3C1F0613-050B-4790-B4DC-55C138D0F7D0}"/>
    <cellStyle name="Porcentaje 2" xfId="3" xr:uid="{002D4721-4228-4866-B101-6F0635DB3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E0F5B-F5C9-42FC-871B-A98A32E15B94}">
  <dimension ref="A1:V62"/>
  <sheetViews>
    <sheetView tabSelected="1" topLeftCell="A5" workbookViewId="0">
      <selection activeCell="F16" sqref="F16:V26"/>
    </sheetView>
  </sheetViews>
  <sheetFormatPr baseColWidth="10" defaultRowHeight="12" x14ac:dyDescent="0.2"/>
  <cols>
    <col min="1" max="1" width="5.85546875" style="4" customWidth="1"/>
    <col min="2" max="2" width="5.85546875" style="3" customWidth="1"/>
    <col min="3" max="3" width="61.42578125" style="1" customWidth="1"/>
    <col min="4" max="12" width="13.7109375" style="2" customWidth="1"/>
    <col min="13" max="13" width="14.7109375" style="2" customWidth="1"/>
    <col min="14" max="14" width="14.85546875" style="2" customWidth="1"/>
    <col min="15" max="15" width="14.140625" style="2" customWidth="1"/>
    <col min="16" max="16" width="13.42578125" style="2" customWidth="1"/>
    <col min="17" max="20" width="12.7109375" style="2" customWidth="1"/>
    <col min="21" max="21" width="1.140625" style="2" customWidth="1"/>
    <col min="22" max="22" width="45.7109375" style="1" customWidth="1"/>
    <col min="23" max="16384" width="11.42578125" style="1"/>
  </cols>
  <sheetData>
    <row r="1" spans="1:22" s="21" customFormat="1" ht="12.75" customHeight="1" x14ac:dyDescent="0.25">
      <c r="A1" s="82" t="s">
        <v>41</v>
      </c>
      <c r="B1" s="83"/>
      <c r="C1" s="83"/>
      <c r="D1" s="83"/>
      <c r="E1" s="83"/>
      <c r="F1" s="83"/>
      <c r="G1" s="83"/>
      <c r="H1" s="83"/>
      <c r="I1" s="83"/>
      <c r="J1" s="83"/>
      <c r="K1" s="83"/>
      <c r="L1" s="83"/>
      <c r="M1" s="83"/>
      <c r="N1" s="83"/>
      <c r="O1" s="83"/>
      <c r="P1" s="83"/>
      <c r="Q1" s="83"/>
      <c r="R1" s="83"/>
      <c r="S1" s="83"/>
      <c r="T1" s="83"/>
      <c r="U1" s="83"/>
      <c r="V1" s="83"/>
    </row>
    <row r="2" spans="1:22" s="21" customFormat="1" ht="12.75" customHeight="1" x14ac:dyDescent="0.25">
      <c r="A2" s="84" t="s">
        <v>40</v>
      </c>
      <c r="B2" s="85"/>
      <c r="C2" s="85"/>
      <c r="D2" s="85"/>
      <c r="E2" s="85"/>
      <c r="F2" s="85"/>
      <c r="G2" s="85"/>
      <c r="H2" s="85"/>
      <c r="I2" s="85"/>
      <c r="J2" s="85"/>
      <c r="K2" s="85"/>
      <c r="L2" s="85"/>
      <c r="M2" s="85"/>
      <c r="N2" s="85"/>
      <c r="O2" s="85"/>
      <c r="P2" s="85"/>
      <c r="Q2" s="85"/>
      <c r="R2" s="85"/>
      <c r="S2" s="85"/>
      <c r="T2" s="85"/>
      <c r="U2" s="85"/>
      <c r="V2" s="85"/>
    </row>
    <row r="3" spans="1:22" s="21" customFormat="1" ht="12.75" customHeight="1" x14ac:dyDescent="0.25">
      <c r="A3" s="54"/>
      <c r="B3" s="53"/>
      <c r="C3" s="52"/>
      <c r="D3" s="30"/>
      <c r="E3" s="30"/>
      <c r="F3" s="30"/>
      <c r="G3" s="30"/>
      <c r="H3" s="30"/>
      <c r="I3" s="30"/>
      <c r="J3" s="30"/>
      <c r="K3" s="30"/>
      <c r="L3" s="30"/>
      <c r="M3" s="30"/>
      <c r="N3" s="30"/>
      <c r="O3" s="30"/>
      <c r="P3" s="30"/>
      <c r="Q3" s="30"/>
      <c r="R3" s="30"/>
      <c r="S3" s="30"/>
      <c r="T3" s="30"/>
      <c r="U3" s="30"/>
      <c r="V3" s="52"/>
    </row>
    <row r="4" spans="1:22" ht="12.75" customHeight="1" x14ac:dyDescent="0.2">
      <c r="A4" s="51" t="s">
        <v>39</v>
      </c>
      <c r="B4" s="50"/>
      <c r="C4" s="48"/>
      <c r="D4" s="49"/>
      <c r="E4" s="49"/>
      <c r="F4" s="49"/>
      <c r="G4" s="49"/>
      <c r="H4" s="49"/>
      <c r="I4" s="49"/>
      <c r="J4" s="49"/>
      <c r="K4" s="49"/>
      <c r="L4" s="49"/>
      <c r="M4" s="49"/>
      <c r="N4" s="49"/>
      <c r="O4" s="49"/>
      <c r="P4" s="49"/>
      <c r="Q4" s="49"/>
      <c r="R4" s="49"/>
      <c r="S4" s="49"/>
      <c r="T4" s="49"/>
      <c r="U4" s="49"/>
      <c r="V4" s="48"/>
    </row>
    <row r="5" spans="1:22" ht="12.75" customHeight="1" x14ac:dyDescent="0.2">
      <c r="A5" s="51" t="s">
        <v>38</v>
      </c>
      <c r="B5" s="50"/>
      <c r="C5" s="48"/>
      <c r="D5" s="49"/>
      <c r="E5" s="49"/>
      <c r="F5" s="49"/>
      <c r="G5" s="49"/>
      <c r="H5" s="49"/>
      <c r="I5" s="49"/>
      <c r="J5" s="49"/>
      <c r="K5" s="49"/>
      <c r="L5" s="49"/>
      <c r="M5" s="49"/>
      <c r="N5" s="49"/>
      <c r="O5" s="49"/>
      <c r="P5" s="49"/>
      <c r="Q5" s="49"/>
      <c r="R5" s="49"/>
      <c r="S5" s="49"/>
      <c r="T5" s="49"/>
      <c r="U5" s="49"/>
      <c r="V5" s="48"/>
    </row>
    <row r="6" spans="1:22" ht="12.75" customHeight="1" x14ac:dyDescent="0.2"/>
    <row r="7" spans="1:22" s="21" customFormat="1" ht="12.75" customHeight="1" thickBot="1" x14ac:dyDescent="0.3">
      <c r="A7" s="5"/>
      <c r="B7" s="47"/>
      <c r="D7" s="23"/>
      <c r="F7" s="23"/>
      <c r="G7" s="23"/>
      <c r="H7" s="23"/>
      <c r="I7" s="23"/>
      <c r="J7" s="23"/>
      <c r="K7" s="23"/>
      <c r="L7" s="23"/>
      <c r="M7" s="23"/>
      <c r="N7" s="23"/>
      <c r="O7" s="23"/>
      <c r="P7" s="23"/>
      <c r="Q7" s="23"/>
      <c r="R7" s="23"/>
      <c r="S7" s="23"/>
      <c r="T7" s="23"/>
      <c r="U7" s="23"/>
    </row>
    <row r="8" spans="1:22" s="37" customFormat="1" ht="12.75" x14ac:dyDescent="0.2">
      <c r="A8" s="86" t="s">
        <v>37</v>
      </c>
      <c r="B8" s="87"/>
      <c r="C8" s="90" t="s">
        <v>36</v>
      </c>
      <c r="D8" s="92" t="s">
        <v>35</v>
      </c>
      <c r="E8" s="43" t="s">
        <v>34</v>
      </c>
      <c r="F8" s="43" t="s">
        <v>33</v>
      </c>
      <c r="G8" s="43" t="s">
        <v>32</v>
      </c>
      <c r="H8" s="46" t="s">
        <v>31</v>
      </c>
      <c r="I8" s="45" t="s">
        <v>34</v>
      </c>
      <c r="J8" s="43" t="s">
        <v>33</v>
      </c>
      <c r="K8" s="43" t="s">
        <v>32</v>
      </c>
      <c r="L8" s="44" t="s">
        <v>31</v>
      </c>
      <c r="M8" s="43" t="s">
        <v>34</v>
      </c>
      <c r="N8" s="43" t="s">
        <v>33</v>
      </c>
      <c r="O8" s="43" t="s">
        <v>32</v>
      </c>
      <c r="P8" s="44" t="s">
        <v>31</v>
      </c>
      <c r="Q8" s="43" t="s">
        <v>34</v>
      </c>
      <c r="R8" s="43" t="s">
        <v>33</v>
      </c>
      <c r="S8" s="43" t="s">
        <v>32</v>
      </c>
      <c r="T8" s="42" t="s">
        <v>31</v>
      </c>
      <c r="U8" s="30"/>
      <c r="V8" s="94" t="s">
        <v>30</v>
      </c>
    </row>
    <row r="9" spans="1:22" s="37" customFormat="1" ht="13.5" thickBot="1" x14ac:dyDescent="0.25">
      <c r="A9" s="88"/>
      <c r="B9" s="89"/>
      <c r="C9" s="91"/>
      <c r="D9" s="93"/>
      <c r="E9" s="39" t="s">
        <v>28</v>
      </c>
      <c r="F9" s="39" t="s">
        <v>29</v>
      </c>
      <c r="G9" s="39" t="s">
        <v>28</v>
      </c>
      <c r="H9" s="41" t="s">
        <v>21</v>
      </c>
      <c r="I9" s="40" t="s">
        <v>26</v>
      </c>
      <c r="J9" s="39" t="s">
        <v>27</v>
      </c>
      <c r="K9" s="39" t="s">
        <v>26</v>
      </c>
      <c r="L9" s="40" t="s">
        <v>21</v>
      </c>
      <c r="M9" s="39" t="s">
        <v>24</v>
      </c>
      <c r="N9" s="39" t="s">
        <v>25</v>
      </c>
      <c r="O9" s="39" t="s">
        <v>24</v>
      </c>
      <c r="P9" s="40" t="s">
        <v>21</v>
      </c>
      <c r="Q9" s="39" t="s">
        <v>22</v>
      </c>
      <c r="R9" s="39" t="s">
        <v>23</v>
      </c>
      <c r="S9" s="39" t="s">
        <v>22</v>
      </c>
      <c r="T9" s="38" t="s">
        <v>21</v>
      </c>
      <c r="U9" s="30"/>
      <c r="V9" s="95"/>
    </row>
    <row r="10" spans="1:22" s="21" customFormat="1" ht="12.75" customHeight="1" x14ac:dyDescent="0.25">
      <c r="A10" s="36"/>
      <c r="B10" s="35"/>
      <c r="C10" s="34"/>
      <c r="D10" s="33"/>
      <c r="E10" s="32"/>
      <c r="F10" s="32"/>
      <c r="G10" s="32"/>
      <c r="H10" s="31"/>
      <c r="I10" s="32"/>
      <c r="J10" s="32"/>
      <c r="K10" s="32"/>
      <c r="L10" s="31"/>
      <c r="M10" s="32"/>
      <c r="N10" s="32"/>
      <c r="O10" s="32"/>
      <c r="P10" s="31"/>
      <c r="Q10" s="32"/>
      <c r="R10" s="32"/>
      <c r="S10" s="32"/>
      <c r="T10" s="31"/>
      <c r="U10" s="30"/>
      <c r="V10" s="29"/>
    </row>
    <row r="11" spans="1:22" s="21" customFormat="1" ht="14.1" customHeight="1" x14ac:dyDescent="0.25">
      <c r="A11" s="16">
        <v>1</v>
      </c>
      <c r="B11" s="15" t="s">
        <v>20</v>
      </c>
      <c r="C11" s="18" t="s">
        <v>19</v>
      </c>
      <c r="D11" s="13">
        <v>1</v>
      </c>
      <c r="E11" s="13">
        <v>1</v>
      </c>
      <c r="F11" s="13"/>
      <c r="G11" s="13"/>
      <c r="H11" s="27"/>
      <c r="I11" s="13">
        <v>1</v>
      </c>
      <c r="J11" s="13"/>
      <c r="K11" s="13"/>
      <c r="L11" s="27"/>
      <c r="M11" s="13">
        <v>1</v>
      </c>
      <c r="N11" s="13"/>
      <c r="O11" s="13"/>
      <c r="P11" s="27"/>
      <c r="Q11" s="13">
        <v>1</v>
      </c>
      <c r="R11" s="13"/>
      <c r="S11" s="13"/>
      <c r="T11" s="27"/>
      <c r="U11" s="28"/>
      <c r="V11" s="22"/>
    </row>
    <row r="12" spans="1:22" s="21" customFormat="1" ht="14.1" customHeight="1" x14ac:dyDescent="0.25">
      <c r="A12" s="16"/>
      <c r="B12" s="15"/>
      <c r="C12" s="26"/>
      <c r="D12" s="13"/>
      <c r="E12" s="13"/>
      <c r="F12" s="13"/>
      <c r="G12" s="13"/>
      <c r="H12" s="27"/>
      <c r="I12" s="13"/>
      <c r="J12" s="13"/>
      <c r="K12" s="13"/>
      <c r="L12" s="27"/>
      <c r="M12" s="13"/>
      <c r="N12" s="13"/>
      <c r="O12" s="13"/>
      <c r="P12" s="27"/>
      <c r="Q12" s="13"/>
      <c r="R12" s="13"/>
      <c r="S12" s="13"/>
      <c r="T12" s="27"/>
      <c r="U12" s="23"/>
      <c r="V12" s="22"/>
    </row>
    <row r="13" spans="1:22" s="21" customFormat="1" ht="14.1" customHeight="1" x14ac:dyDescent="0.25">
      <c r="A13" s="16">
        <v>2</v>
      </c>
      <c r="B13" s="15"/>
      <c r="C13" s="26" t="s">
        <v>18</v>
      </c>
      <c r="D13" s="13">
        <v>4527076</v>
      </c>
      <c r="E13" s="13">
        <v>4527076</v>
      </c>
      <c r="F13" s="13">
        <v>1068331</v>
      </c>
      <c r="G13" s="13">
        <v>1068331</v>
      </c>
      <c r="H13" s="12">
        <f>G13/E13</f>
        <v>0.23598698144232613</v>
      </c>
      <c r="I13" s="13">
        <v>4328258</v>
      </c>
      <c r="J13" s="13">
        <f>+K13-G13</f>
        <v>1041500</v>
      </c>
      <c r="K13" s="13">
        <v>2109831</v>
      </c>
      <c r="L13" s="12">
        <f>+K13/I13</f>
        <v>0.48745499921677499</v>
      </c>
      <c r="M13" s="13">
        <v>4328258</v>
      </c>
      <c r="N13" s="13">
        <f>+O13-K13</f>
        <v>1035681</v>
      </c>
      <c r="O13" s="13">
        <v>3145512</v>
      </c>
      <c r="P13" s="12">
        <f>+O13/M13</f>
        <v>0.72673856318176966</v>
      </c>
      <c r="Q13" s="13">
        <v>4328258</v>
      </c>
      <c r="R13" s="13">
        <f>+S13-O13</f>
        <v>1081670</v>
      </c>
      <c r="S13" s="13">
        <v>4227182</v>
      </c>
      <c r="T13" s="12">
        <f>+S13/Q13</f>
        <v>0.97664741796815258</v>
      </c>
      <c r="U13" s="23"/>
      <c r="V13" s="22"/>
    </row>
    <row r="14" spans="1:22" s="21" customFormat="1" ht="14.1" customHeight="1" x14ac:dyDescent="0.25">
      <c r="A14" s="16">
        <v>2</v>
      </c>
      <c r="B14" s="15" t="s">
        <v>4</v>
      </c>
      <c r="C14" s="26" t="s">
        <v>17</v>
      </c>
      <c r="D14" s="13">
        <v>151</v>
      </c>
      <c r="E14" s="13">
        <v>151</v>
      </c>
      <c r="F14" s="13"/>
      <c r="G14" s="13"/>
      <c r="H14" s="12"/>
      <c r="I14" s="13">
        <v>151</v>
      </c>
      <c r="J14" s="13"/>
      <c r="K14" s="13"/>
      <c r="L14" s="12"/>
      <c r="M14" s="13">
        <v>151</v>
      </c>
      <c r="N14" s="13"/>
      <c r="O14" s="13"/>
      <c r="P14" s="12"/>
      <c r="Q14" s="13">
        <v>151</v>
      </c>
      <c r="R14" s="13"/>
      <c r="S14" s="13"/>
      <c r="T14" s="12"/>
      <c r="U14" s="23"/>
      <c r="V14" s="22"/>
    </row>
    <row r="15" spans="1:22" s="21" customFormat="1" ht="14.1" customHeight="1" x14ac:dyDescent="0.25">
      <c r="A15" s="16">
        <v>2</v>
      </c>
      <c r="B15" s="15" t="s">
        <v>2</v>
      </c>
      <c r="C15" s="18" t="s">
        <v>16</v>
      </c>
      <c r="D15" s="13">
        <v>18272</v>
      </c>
      <c r="E15" s="13">
        <v>18272</v>
      </c>
      <c r="F15" s="13">
        <v>4023</v>
      </c>
      <c r="G15" s="13">
        <v>4023</v>
      </c>
      <c r="H15" s="12">
        <f>G15/E15</f>
        <v>0.22017294220665498</v>
      </c>
      <c r="I15" s="13">
        <v>5022</v>
      </c>
      <c r="J15" s="13">
        <f>+K15-G15</f>
        <v>735</v>
      </c>
      <c r="K15" s="13">
        <f>0+4758</f>
        <v>4758</v>
      </c>
      <c r="L15" s="12">
        <f>+K15/I15</f>
        <v>0.94743130227001193</v>
      </c>
      <c r="M15" s="13">
        <v>5022</v>
      </c>
      <c r="N15" s="13">
        <f>+O15-K15</f>
        <v>261</v>
      </c>
      <c r="O15" s="13">
        <v>5019</v>
      </c>
      <c r="P15" s="12">
        <f>+O15/M15</f>
        <v>0.99940262843488648</v>
      </c>
      <c r="Q15" s="13">
        <v>5022</v>
      </c>
      <c r="R15" s="13">
        <f>+S15-O15</f>
        <v>0</v>
      </c>
      <c r="S15" s="13">
        <f>0+5019</f>
        <v>5019</v>
      </c>
      <c r="T15" s="12">
        <f>+S15/Q15</f>
        <v>0.99940262843488648</v>
      </c>
      <c r="U15" s="23"/>
      <c r="V15" s="22"/>
    </row>
    <row r="16" spans="1:22" s="21" customFormat="1" ht="14.1" customHeight="1" x14ac:dyDescent="0.25">
      <c r="A16" s="16">
        <v>2</v>
      </c>
      <c r="B16" s="15" t="s">
        <v>14</v>
      </c>
      <c r="C16" s="18" t="s">
        <v>15</v>
      </c>
      <c r="D16" s="13">
        <v>59688</v>
      </c>
      <c r="E16" s="13">
        <v>59688</v>
      </c>
      <c r="F16" s="117">
        <f>1849+10442</f>
        <v>12291</v>
      </c>
      <c r="G16" s="117">
        <f>1849+10442</f>
        <v>12291</v>
      </c>
      <c r="H16" s="99">
        <f>G16/E16</f>
        <v>0.20592078809811018</v>
      </c>
      <c r="I16" s="117">
        <v>34688</v>
      </c>
      <c r="J16" s="117">
        <f>+K16-G16</f>
        <v>110</v>
      </c>
      <c r="K16" s="117">
        <f>1849+10552</f>
        <v>12401</v>
      </c>
      <c r="L16" s="99">
        <f>+K16/I16</f>
        <v>0.35750115313653136</v>
      </c>
      <c r="M16" s="117">
        <v>34688</v>
      </c>
      <c r="N16" s="117">
        <f>+O16-K16</f>
        <v>1394</v>
      </c>
      <c r="O16" s="117">
        <v>13795</v>
      </c>
      <c r="P16" s="99">
        <f>+O16/M16</f>
        <v>0.39768796125461253</v>
      </c>
      <c r="Q16" s="117">
        <v>34688</v>
      </c>
      <c r="R16" s="117">
        <f>+S16-O16</f>
        <v>5036</v>
      </c>
      <c r="S16" s="117">
        <f>4387+14444</f>
        <v>18831</v>
      </c>
      <c r="T16" s="99">
        <f>+S16/Q16</f>
        <v>0.5428678505535055</v>
      </c>
      <c r="U16" s="118"/>
      <c r="V16" s="119"/>
    </row>
    <row r="17" spans="1:22" s="21" customFormat="1" ht="14.1" customHeight="1" x14ac:dyDescent="0.25">
      <c r="A17" s="16">
        <v>2</v>
      </c>
      <c r="B17" s="15" t="s">
        <v>14</v>
      </c>
      <c r="C17" s="26" t="s">
        <v>13</v>
      </c>
      <c r="D17" s="13">
        <v>10568</v>
      </c>
      <c r="E17" s="13">
        <v>10568</v>
      </c>
      <c r="F17" s="117">
        <v>0</v>
      </c>
      <c r="G17" s="117">
        <v>0</v>
      </c>
      <c r="H17" s="99">
        <f>G17/E17</f>
        <v>0</v>
      </c>
      <c r="I17" s="117">
        <v>0</v>
      </c>
      <c r="J17" s="117">
        <f>+K17-G17</f>
        <v>0</v>
      </c>
      <c r="K17" s="117">
        <v>0</v>
      </c>
      <c r="L17" s="99"/>
      <c r="M17" s="117">
        <v>0</v>
      </c>
      <c r="N17" s="117">
        <f>+O17-K17</f>
        <v>0</v>
      </c>
      <c r="O17" s="117"/>
      <c r="P17" s="99"/>
      <c r="Q17" s="117">
        <v>0</v>
      </c>
      <c r="R17" s="117">
        <f>+S17-O17</f>
        <v>0</v>
      </c>
      <c r="S17" s="117"/>
      <c r="T17" s="99"/>
      <c r="U17" s="118"/>
      <c r="V17" s="119"/>
    </row>
    <row r="18" spans="1:22" s="21" customFormat="1" ht="14.1" customHeight="1" x14ac:dyDescent="0.25">
      <c r="A18" s="16">
        <v>2</v>
      </c>
      <c r="B18" s="15" t="s">
        <v>11</v>
      </c>
      <c r="C18" s="18" t="s">
        <v>12</v>
      </c>
      <c r="D18" s="13">
        <v>9</v>
      </c>
      <c r="E18" s="13">
        <v>9</v>
      </c>
      <c r="F18" s="117"/>
      <c r="G18" s="117"/>
      <c r="H18" s="99"/>
      <c r="I18" s="117">
        <v>9</v>
      </c>
      <c r="J18" s="117"/>
      <c r="K18" s="117"/>
      <c r="L18" s="99">
        <f>+K18/I18</f>
        <v>0</v>
      </c>
      <c r="M18" s="117">
        <v>9</v>
      </c>
      <c r="N18" s="117"/>
      <c r="O18" s="117"/>
      <c r="P18" s="99"/>
      <c r="Q18" s="117">
        <v>9</v>
      </c>
      <c r="R18" s="117"/>
      <c r="S18" s="117"/>
      <c r="T18" s="99"/>
      <c r="U18" s="118"/>
      <c r="V18" s="119"/>
    </row>
    <row r="19" spans="1:22" s="21" customFormat="1" x14ac:dyDescent="0.25">
      <c r="A19" s="16">
        <v>2</v>
      </c>
      <c r="B19" s="15" t="s">
        <v>11</v>
      </c>
      <c r="C19" s="24" t="s">
        <v>10</v>
      </c>
      <c r="D19" s="13">
        <v>410400</v>
      </c>
      <c r="E19" s="13">
        <v>410400</v>
      </c>
      <c r="F19" s="117">
        <v>88073</v>
      </c>
      <c r="G19" s="117">
        <v>88073</v>
      </c>
      <c r="H19" s="99">
        <f>G19/E19</f>
        <v>0.21460282651072124</v>
      </c>
      <c r="I19" s="117">
        <v>410400</v>
      </c>
      <c r="J19" s="117">
        <f>+K19-G19</f>
        <v>84556</v>
      </c>
      <c r="K19" s="117">
        <v>172629</v>
      </c>
      <c r="L19" s="99">
        <f>+K19/I19</f>
        <v>0.42063596491228072</v>
      </c>
      <c r="M19" s="117">
        <v>410400</v>
      </c>
      <c r="N19" s="117">
        <f>+O19-K19</f>
        <v>83316</v>
      </c>
      <c r="O19" s="117">
        <v>255945</v>
      </c>
      <c r="P19" s="99">
        <f>+O19/M19</f>
        <v>0.62364766081871348</v>
      </c>
      <c r="Q19" s="117">
        <v>410400</v>
      </c>
      <c r="R19" s="117">
        <f>+S19-O19</f>
        <v>78732</v>
      </c>
      <c r="S19" s="117">
        <v>334677</v>
      </c>
      <c r="T19" s="99">
        <f>+S19/Q19</f>
        <v>0.81548976608187129</v>
      </c>
      <c r="U19" s="120"/>
      <c r="V19" s="119"/>
    </row>
    <row r="20" spans="1:22" s="21" customFormat="1" x14ac:dyDescent="0.25">
      <c r="A20" s="16"/>
      <c r="B20" s="15"/>
      <c r="C20" s="24" t="s">
        <v>9</v>
      </c>
      <c r="D20" s="13">
        <v>232492</v>
      </c>
      <c r="E20" s="13">
        <v>232492</v>
      </c>
      <c r="F20" s="117">
        <v>42050</v>
      </c>
      <c r="G20" s="117">
        <v>42050</v>
      </c>
      <c r="H20" s="99">
        <f>G20/E20</f>
        <v>0.18086643841508526</v>
      </c>
      <c r="I20" s="117">
        <v>232492</v>
      </c>
      <c r="J20" s="117">
        <f>+K20-G20</f>
        <v>38637</v>
      </c>
      <c r="K20" s="117">
        <v>80687</v>
      </c>
      <c r="L20" s="99">
        <f>+K20/I20</f>
        <v>0.34705280181683673</v>
      </c>
      <c r="M20" s="117">
        <v>232492</v>
      </c>
      <c r="N20" s="117">
        <f>+O20-K20</f>
        <v>37011</v>
      </c>
      <c r="O20" s="117">
        <v>117698</v>
      </c>
      <c r="P20" s="99">
        <f>+O20/M20</f>
        <v>0.50624537618498699</v>
      </c>
      <c r="Q20" s="117">
        <v>232492</v>
      </c>
      <c r="R20" s="117">
        <f>+S20-O20</f>
        <v>22047</v>
      </c>
      <c r="S20" s="117">
        <v>139745</v>
      </c>
      <c r="T20" s="99">
        <f>+S20/Q20</f>
        <v>0.60107444557232081</v>
      </c>
      <c r="U20" s="118"/>
      <c r="V20" s="119"/>
    </row>
    <row r="21" spans="1:22" ht="12.75" customHeight="1" x14ac:dyDescent="0.2">
      <c r="A21" s="20"/>
      <c r="B21" s="19" t="s">
        <v>7</v>
      </c>
      <c r="C21" s="18" t="s">
        <v>8</v>
      </c>
      <c r="D21" s="17">
        <v>6</v>
      </c>
      <c r="E21" s="17">
        <v>6</v>
      </c>
      <c r="F21" s="98"/>
      <c r="G21" s="98"/>
      <c r="H21" s="99"/>
      <c r="I21" s="98">
        <v>6</v>
      </c>
      <c r="J21" s="98"/>
      <c r="K21" s="98"/>
      <c r="L21" s="99"/>
      <c r="M21" s="98">
        <v>6</v>
      </c>
      <c r="N21" s="98"/>
      <c r="O21" s="98"/>
      <c r="P21" s="99"/>
      <c r="Q21" s="98">
        <v>6</v>
      </c>
      <c r="R21" s="98"/>
      <c r="S21" s="98"/>
      <c r="T21" s="99"/>
      <c r="U21" s="121"/>
      <c r="V21" s="122"/>
    </row>
    <row r="22" spans="1:22" ht="12.75" customHeight="1" x14ac:dyDescent="0.2">
      <c r="A22" s="20"/>
      <c r="B22" s="19" t="s">
        <v>7</v>
      </c>
      <c r="C22" s="18" t="s">
        <v>6</v>
      </c>
      <c r="D22" s="17">
        <v>142442</v>
      </c>
      <c r="E22" s="17">
        <v>142442</v>
      </c>
      <c r="F22" s="98">
        <f>13960+18583</f>
        <v>32543</v>
      </c>
      <c r="G22" s="98">
        <f>13960+18583</f>
        <v>32543</v>
      </c>
      <c r="H22" s="99">
        <f>G22/E22</f>
        <v>0.22846491905477317</v>
      </c>
      <c r="I22" s="98">
        <v>142442</v>
      </c>
      <c r="J22" s="117">
        <f>+K22-G22</f>
        <v>36779</v>
      </c>
      <c r="K22" s="117">
        <f>30734+38588</f>
        <v>69322</v>
      </c>
      <c r="L22" s="99">
        <f>+K22/I22</f>
        <v>0.48666825795762486</v>
      </c>
      <c r="M22" s="98">
        <v>142442</v>
      </c>
      <c r="N22" s="117">
        <f>+O22-K22</f>
        <v>31848</v>
      </c>
      <c r="O22" s="98">
        <v>101170</v>
      </c>
      <c r="P22" s="99">
        <f>+O22/M22</f>
        <v>0.7102539981185324</v>
      </c>
      <c r="Q22" s="98">
        <v>142442</v>
      </c>
      <c r="R22" s="117">
        <f>+S22-O22</f>
        <v>34971</v>
      </c>
      <c r="S22" s="117">
        <f>55474+80667</f>
        <v>136141</v>
      </c>
      <c r="T22" s="99">
        <f>+S22/Q22</f>
        <v>0.9557644514960475</v>
      </c>
      <c r="U22" s="121"/>
      <c r="V22" s="122"/>
    </row>
    <row r="23" spans="1:22" ht="12.75" customHeight="1" x14ac:dyDescent="0.2">
      <c r="A23" s="20"/>
      <c r="B23" s="19"/>
      <c r="C23" s="18"/>
      <c r="D23" s="17"/>
      <c r="E23" s="17"/>
      <c r="F23" s="98"/>
      <c r="G23" s="98"/>
      <c r="H23" s="99"/>
      <c r="I23" s="98"/>
      <c r="J23" s="98"/>
      <c r="K23" s="98"/>
      <c r="L23" s="99"/>
      <c r="M23" s="98"/>
      <c r="N23" s="98"/>
      <c r="O23" s="98"/>
      <c r="P23" s="99"/>
      <c r="Q23" s="98"/>
      <c r="R23" s="98"/>
      <c r="S23" s="98"/>
      <c r="T23" s="99"/>
      <c r="U23" s="121"/>
      <c r="V23" s="122"/>
    </row>
    <row r="24" spans="1:22" ht="12.75" customHeight="1" x14ac:dyDescent="0.2">
      <c r="A24" s="16">
        <v>3</v>
      </c>
      <c r="B24" s="15"/>
      <c r="C24" s="18" t="s">
        <v>5</v>
      </c>
      <c r="D24" s="17">
        <v>2418185</v>
      </c>
      <c r="E24" s="17">
        <v>2418185</v>
      </c>
      <c r="F24" s="98">
        <v>284167</v>
      </c>
      <c r="G24" s="98">
        <v>284167</v>
      </c>
      <c r="H24" s="99">
        <f>G24/E24</f>
        <v>0.11751251455120265</v>
      </c>
      <c r="I24" s="98">
        <v>2018185</v>
      </c>
      <c r="J24" s="117">
        <f>+K24-G24</f>
        <v>282255</v>
      </c>
      <c r="K24" s="117">
        <v>566422</v>
      </c>
      <c r="L24" s="99">
        <f>+K24/I24</f>
        <v>0.28065910706897534</v>
      </c>
      <c r="M24" s="98">
        <v>2018185</v>
      </c>
      <c r="N24" s="117">
        <f>+O24-K24</f>
        <v>287618</v>
      </c>
      <c r="O24" s="117">
        <v>854040</v>
      </c>
      <c r="P24" s="99">
        <f>+O24/M24</f>
        <v>0.42317230580942777</v>
      </c>
      <c r="Q24" s="98">
        <v>2018185</v>
      </c>
      <c r="R24" s="117">
        <f>+S24-O24</f>
        <v>381757</v>
      </c>
      <c r="S24" s="117">
        <v>1235797</v>
      </c>
      <c r="T24" s="99">
        <f>+S24/Q24</f>
        <v>0.612330881460322</v>
      </c>
      <c r="U24" s="121"/>
      <c r="V24" s="122"/>
    </row>
    <row r="25" spans="1:22" ht="12.75" customHeight="1" x14ac:dyDescent="0.2">
      <c r="A25" s="16"/>
      <c r="B25" s="15" t="s">
        <v>4</v>
      </c>
      <c r="C25" s="18" t="s">
        <v>3</v>
      </c>
      <c r="D25" s="17">
        <v>66690</v>
      </c>
      <c r="E25" s="17">
        <v>66690</v>
      </c>
      <c r="F25" s="98">
        <v>4000</v>
      </c>
      <c r="G25" s="98">
        <v>4000</v>
      </c>
      <c r="H25" s="99">
        <f>G25/E25</f>
        <v>5.9979007347428399E-2</v>
      </c>
      <c r="I25" s="98">
        <v>66690</v>
      </c>
      <c r="J25" s="117">
        <f>+K25-G25</f>
        <v>7743</v>
      </c>
      <c r="K25" s="117">
        <v>11743</v>
      </c>
      <c r="L25" s="99">
        <f>+K25/I25</f>
        <v>0.17608337082021291</v>
      </c>
      <c r="M25" s="98">
        <v>66690</v>
      </c>
      <c r="N25" s="117">
        <f>+O25-K25</f>
        <v>3873</v>
      </c>
      <c r="O25" s="117">
        <v>15616</v>
      </c>
      <c r="P25" s="99">
        <f>+O25/M25</f>
        <v>0.23415804468436047</v>
      </c>
      <c r="Q25" s="98">
        <v>66690</v>
      </c>
      <c r="R25" s="117">
        <f>+S25-O25</f>
        <v>21189</v>
      </c>
      <c r="S25" s="117">
        <v>36805</v>
      </c>
      <c r="T25" s="99">
        <f>+S25/Q25</f>
        <v>0.55188184135552554</v>
      </c>
      <c r="U25" s="121"/>
      <c r="V25" s="122"/>
    </row>
    <row r="26" spans="1:22" ht="24" x14ac:dyDescent="0.2">
      <c r="A26" s="16"/>
      <c r="B26" s="15" t="s">
        <v>2</v>
      </c>
      <c r="C26" s="14" t="s">
        <v>1</v>
      </c>
      <c r="D26" s="13">
        <v>387530</v>
      </c>
      <c r="E26" s="13">
        <v>387530</v>
      </c>
      <c r="F26" s="117">
        <v>0</v>
      </c>
      <c r="G26" s="117">
        <v>0</v>
      </c>
      <c r="H26" s="117">
        <f>G26/E26</f>
        <v>0</v>
      </c>
      <c r="I26" s="117">
        <v>387530</v>
      </c>
      <c r="J26" s="117">
        <f>+K26-G26</f>
        <v>0</v>
      </c>
      <c r="K26" s="117">
        <v>0</v>
      </c>
      <c r="L26" s="117">
        <f>+K26/I26</f>
        <v>0</v>
      </c>
      <c r="M26" s="117">
        <v>387530</v>
      </c>
      <c r="N26" s="117">
        <f>+O26-K26</f>
        <v>0</v>
      </c>
      <c r="O26" s="117">
        <v>0</v>
      </c>
      <c r="P26" s="117">
        <f>+O26/M26</f>
        <v>0</v>
      </c>
      <c r="Q26" s="117">
        <v>387530</v>
      </c>
      <c r="R26" s="117">
        <f>+S26-O26</f>
        <v>0</v>
      </c>
      <c r="S26" s="98">
        <v>0</v>
      </c>
      <c r="T26" s="99">
        <f>+S26/Q26</f>
        <v>0</v>
      </c>
      <c r="U26" s="121"/>
      <c r="V26" s="122" t="s">
        <v>0</v>
      </c>
    </row>
    <row r="27" spans="1:22" ht="12.75" thickBot="1" x14ac:dyDescent="0.25">
      <c r="A27" s="11"/>
      <c r="B27" s="10"/>
      <c r="C27" s="9"/>
      <c r="D27" s="8"/>
      <c r="E27" s="8"/>
      <c r="F27" s="8"/>
      <c r="G27" s="8"/>
      <c r="H27" s="7"/>
      <c r="I27" s="8"/>
      <c r="J27" s="8"/>
      <c r="K27" s="8"/>
      <c r="L27" s="7"/>
      <c r="M27" s="8"/>
      <c r="N27" s="8"/>
      <c r="O27" s="8"/>
      <c r="P27" s="7"/>
      <c r="Q27" s="8"/>
      <c r="R27" s="8"/>
      <c r="S27" s="8"/>
      <c r="T27" s="7"/>
      <c r="V27" s="6"/>
    </row>
    <row r="28" spans="1:22" ht="12.75" customHeight="1" x14ac:dyDescent="0.2">
      <c r="A28" s="5"/>
    </row>
    <row r="29" spans="1:22" ht="12.75" customHeight="1" x14ac:dyDescent="0.2"/>
    <row r="30" spans="1:22" ht="12.75" customHeight="1" x14ac:dyDescent="0.2"/>
    <row r="31" spans="1:22" ht="12.75" customHeight="1" x14ac:dyDescent="0.2"/>
    <row r="32" spans="1:22" ht="12.75" customHeight="1" x14ac:dyDescent="0.2"/>
    <row r="33" spans="2:21" s="4" customFormat="1" ht="12.75" customHeight="1" x14ac:dyDescent="0.2">
      <c r="B33" s="3"/>
      <c r="C33" s="1"/>
      <c r="D33" s="2"/>
      <c r="E33" s="2"/>
      <c r="F33" s="2"/>
      <c r="G33" s="2"/>
      <c r="H33" s="2"/>
      <c r="I33" s="2"/>
      <c r="J33" s="2"/>
      <c r="K33" s="2"/>
      <c r="L33" s="2"/>
      <c r="M33" s="2"/>
      <c r="N33" s="2"/>
      <c r="O33" s="2"/>
      <c r="P33" s="2"/>
      <c r="Q33" s="2"/>
      <c r="R33" s="2"/>
      <c r="S33" s="2"/>
      <c r="T33" s="2"/>
      <c r="U33" s="2"/>
    </row>
    <row r="34" spans="2:21" s="4" customFormat="1" ht="12.75" customHeight="1" x14ac:dyDescent="0.2">
      <c r="B34" s="3"/>
      <c r="C34" s="1"/>
      <c r="D34" s="2"/>
      <c r="E34" s="2"/>
      <c r="F34" s="2"/>
      <c r="G34" s="2"/>
      <c r="H34" s="2"/>
      <c r="I34" s="2"/>
      <c r="J34" s="2"/>
      <c r="K34" s="2"/>
      <c r="L34" s="2"/>
      <c r="M34" s="2"/>
      <c r="N34" s="2"/>
      <c r="O34" s="2"/>
      <c r="P34" s="2"/>
      <c r="Q34" s="2"/>
      <c r="R34" s="2"/>
      <c r="S34" s="2"/>
      <c r="T34" s="2"/>
      <c r="U34" s="2"/>
    </row>
    <row r="35" spans="2:21" s="4" customFormat="1" ht="12.75" customHeight="1" x14ac:dyDescent="0.2">
      <c r="B35" s="3"/>
      <c r="C35" s="1"/>
      <c r="D35" s="2"/>
      <c r="E35" s="2"/>
      <c r="F35" s="2"/>
      <c r="G35" s="2"/>
      <c r="H35" s="2"/>
      <c r="I35" s="2"/>
      <c r="J35" s="2"/>
      <c r="K35" s="2"/>
      <c r="L35" s="2"/>
      <c r="M35" s="2"/>
      <c r="N35" s="2"/>
      <c r="O35" s="2"/>
      <c r="P35" s="2"/>
      <c r="Q35" s="2"/>
      <c r="R35" s="2"/>
      <c r="S35" s="2"/>
      <c r="T35" s="2"/>
      <c r="U35" s="2"/>
    </row>
    <row r="36" spans="2:21" s="4" customFormat="1" ht="12.75" customHeight="1" x14ac:dyDescent="0.2">
      <c r="B36" s="3"/>
      <c r="C36" s="1"/>
      <c r="D36" s="2"/>
      <c r="E36" s="2"/>
      <c r="F36" s="2"/>
      <c r="G36" s="2"/>
      <c r="H36" s="2"/>
      <c r="I36" s="2"/>
      <c r="J36" s="2"/>
      <c r="K36" s="2"/>
      <c r="L36" s="2"/>
      <c r="M36" s="2"/>
      <c r="N36" s="2"/>
      <c r="O36" s="2"/>
      <c r="P36" s="2"/>
      <c r="Q36" s="2"/>
      <c r="R36" s="2"/>
      <c r="S36" s="2"/>
      <c r="T36" s="2"/>
      <c r="U36" s="2"/>
    </row>
    <row r="37" spans="2:21" s="4" customFormat="1" ht="12.75" customHeight="1" x14ac:dyDescent="0.2">
      <c r="B37" s="3"/>
      <c r="C37" s="1"/>
      <c r="D37" s="2"/>
      <c r="E37" s="2"/>
      <c r="F37" s="2"/>
      <c r="G37" s="2"/>
      <c r="H37" s="2"/>
      <c r="I37" s="2"/>
      <c r="J37" s="2"/>
      <c r="K37" s="2"/>
      <c r="L37" s="2"/>
      <c r="M37" s="2"/>
      <c r="N37" s="2"/>
      <c r="O37" s="2"/>
      <c r="P37" s="2"/>
      <c r="Q37" s="2"/>
      <c r="R37" s="2"/>
      <c r="S37" s="2"/>
      <c r="T37" s="2"/>
      <c r="U37" s="2"/>
    </row>
    <row r="38" spans="2:21" s="4" customFormat="1" ht="12.75" customHeight="1" x14ac:dyDescent="0.2">
      <c r="B38" s="3"/>
      <c r="C38" s="1"/>
      <c r="D38" s="2"/>
      <c r="E38" s="2"/>
      <c r="F38" s="2"/>
      <c r="G38" s="2"/>
      <c r="H38" s="2"/>
      <c r="I38" s="2"/>
      <c r="J38" s="2"/>
      <c r="K38" s="2"/>
      <c r="L38" s="2"/>
      <c r="M38" s="2"/>
      <c r="N38" s="2"/>
      <c r="O38" s="2"/>
      <c r="P38" s="2"/>
      <c r="Q38" s="2"/>
      <c r="R38" s="2"/>
      <c r="S38" s="2"/>
      <c r="T38" s="2"/>
      <c r="U38" s="2"/>
    </row>
    <row r="39" spans="2:21" s="4" customFormat="1" ht="12.75" customHeight="1" x14ac:dyDescent="0.2">
      <c r="B39" s="3"/>
      <c r="C39" s="1"/>
      <c r="D39" s="2"/>
      <c r="E39" s="2"/>
      <c r="F39" s="2"/>
      <c r="G39" s="2"/>
      <c r="H39" s="2"/>
      <c r="I39" s="2"/>
      <c r="J39" s="2"/>
      <c r="K39" s="2"/>
      <c r="L39" s="2"/>
      <c r="M39" s="2"/>
      <c r="N39" s="2"/>
      <c r="O39" s="2"/>
      <c r="P39" s="2"/>
      <c r="Q39" s="2"/>
      <c r="R39" s="2"/>
      <c r="S39" s="2"/>
      <c r="T39" s="2"/>
      <c r="U39" s="2"/>
    </row>
    <row r="40" spans="2:21" s="4" customFormat="1" ht="12.75" customHeight="1" x14ac:dyDescent="0.2">
      <c r="B40" s="3"/>
      <c r="C40" s="1"/>
      <c r="D40" s="2"/>
      <c r="E40" s="2"/>
      <c r="F40" s="2"/>
      <c r="G40" s="2"/>
      <c r="H40" s="2"/>
      <c r="I40" s="2"/>
      <c r="J40" s="2"/>
      <c r="K40" s="2"/>
      <c r="L40" s="2"/>
      <c r="M40" s="2"/>
      <c r="N40" s="2"/>
      <c r="O40" s="2"/>
      <c r="P40" s="2"/>
      <c r="Q40" s="2"/>
      <c r="R40" s="2"/>
      <c r="S40" s="2"/>
      <c r="T40" s="2"/>
      <c r="U40" s="2"/>
    </row>
    <row r="41" spans="2:21" s="4" customFormat="1" ht="12.75" customHeight="1" x14ac:dyDescent="0.2">
      <c r="B41" s="3"/>
      <c r="C41" s="1"/>
      <c r="D41" s="2"/>
      <c r="E41" s="2"/>
      <c r="F41" s="2"/>
      <c r="G41" s="2"/>
      <c r="H41" s="2"/>
      <c r="I41" s="2"/>
      <c r="J41" s="2"/>
      <c r="K41" s="2"/>
      <c r="L41" s="2"/>
      <c r="M41" s="2"/>
      <c r="N41" s="2"/>
      <c r="O41" s="2"/>
      <c r="P41" s="2"/>
      <c r="Q41" s="2"/>
      <c r="R41" s="2"/>
      <c r="S41" s="2"/>
      <c r="T41" s="2"/>
      <c r="U41" s="2"/>
    </row>
    <row r="42" spans="2:21" s="4" customFormat="1" ht="12.75" customHeight="1" x14ac:dyDescent="0.2">
      <c r="B42" s="3"/>
      <c r="C42" s="1"/>
      <c r="D42" s="2"/>
      <c r="E42" s="2"/>
      <c r="F42" s="2"/>
      <c r="G42" s="2"/>
      <c r="H42" s="2"/>
      <c r="I42" s="2"/>
      <c r="J42" s="2"/>
      <c r="K42" s="2"/>
      <c r="L42" s="2"/>
      <c r="M42" s="2"/>
      <c r="N42" s="2"/>
      <c r="O42" s="2"/>
      <c r="P42" s="2"/>
      <c r="Q42" s="2"/>
      <c r="R42" s="2"/>
      <c r="S42" s="2"/>
      <c r="T42" s="2"/>
      <c r="U42" s="2"/>
    </row>
    <row r="43" spans="2:21" s="4" customFormat="1" ht="12.75" customHeight="1" x14ac:dyDescent="0.2">
      <c r="B43" s="3"/>
      <c r="C43" s="1"/>
      <c r="D43" s="2"/>
      <c r="E43" s="2"/>
      <c r="F43" s="2"/>
      <c r="G43" s="2"/>
      <c r="H43" s="2"/>
      <c r="I43" s="2"/>
      <c r="J43" s="2"/>
      <c r="K43" s="2"/>
      <c r="L43" s="2"/>
      <c r="M43" s="2"/>
      <c r="N43" s="2"/>
      <c r="O43" s="2"/>
      <c r="P43" s="2"/>
      <c r="Q43" s="2"/>
      <c r="R43" s="2"/>
      <c r="S43" s="2"/>
      <c r="T43" s="2"/>
      <c r="U43" s="2"/>
    </row>
    <row r="44" spans="2:21" s="4" customFormat="1" ht="12.75" customHeight="1" x14ac:dyDescent="0.2">
      <c r="B44" s="3"/>
      <c r="C44" s="1"/>
      <c r="D44" s="2"/>
      <c r="E44" s="2"/>
      <c r="F44" s="2"/>
      <c r="G44" s="2"/>
      <c r="H44" s="2"/>
      <c r="I44" s="2"/>
      <c r="J44" s="2"/>
      <c r="K44" s="2"/>
      <c r="L44" s="2"/>
      <c r="M44" s="2"/>
      <c r="N44" s="2"/>
      <c r="O44" s="2"/>
      <c r="P44" s="2"/>
      <c r="Q44" s="2"/>
      <c r="R44" s="2"/>
      <c r="S44" s="2"/>
      <c r="T44" s="2"/>
      <c r="U44" s="2"/>
    </row>
    <row r="45" spans="2:21" s="4" customFormat="1" ht="12.75" customHeight="1" x14ac:dyDescent="0.2">
      <c r="B45" s="3"/>
      <c r="C45" s="1"/>
      <c r="D45" s="2"/>
      <c r="E45" s="2"/>
      <c r="F45" s="2"/>
      <c r="G45" s="2"/>
      <c r="H45" s="2"/>
      <c r="I45" s="2"/>
      <c r="J45" s="2"/>
      <c r="K45" s="2"/>
      <c r="L45" s="2"/>
      <c r="M45" s="2"/>
      <c r="N45" s="2"/>
      <c r="O45" s="2"/>
      <c r="P45" s="2"/>
      <c r="Q45" s="2"/>
      <c r="R45" s="2"/>
      <c r="S45" s="2"/>
      <c r="T45" s="2"/>
      <c r="U45" s="2"/>
    </row>
    <row r="46" spans="2:21" s="4" customFormat="1" ht="12.75" customHeight="1" x14ac:dyDescent="0.2">
      <c r="B46" s="3"/>
      <c r="C46" s="1"/>
      <c r="D46" s="2"/>
      <c r="E46" s="2"/>
      <c r="F46" s="2"/>
      <c r="G46" s="2"/>
      <c r="H46" s="2"/>
      <c r="I46" s="2"/>
      <c r="J46" s="2"/>
      <c r="K46" s="2"/>
      <c r="L46" s="2"/>
      <c r="M46" s="2"/>
      <c r="N46" s="2"/>
      <c r="O46" s="2"/>
      <c r="P46" s="2"/>
      <c r="Q46" s="2"/>
      <c r="R46" s="2"/>
      <c r="S46" s="2"/>
      <c r="T46" s="2"/>
      <c r="U46" s="2"/>
    </row>
    <row r="47" spans="2:21" s="4" customFormat="1" ht="12.75" customHeight="1" x14ac:dyDescent="0.2">
      <c r="B47" s="3"/>
      <c r="C47" s="1"/>
      <c r="D47" s="2"/>
      <c r="E47" s="2"/>
      <c r="F47" s="2"/>
      <c r="G47" s="2"/>
      <c r="H47" s="2"/>
      <c r="I47" s="2"/>
      <c r="J47" s="2"/>
      <c r="K47" s="2"/>
      <c r="L47" s="2"/>
      <c r="M47" s="2"/>
      <c r="N47" s="2"/>
      <c r="O47" s="2"/>
      <c r="P47" s="2"/>
      <c r="Q47" s="2"/>
      <c r="R47" s="2"/>
      <c r="S47" s="2"/>
      <c r="T47" s="2"/>
      <c r="U47" s="2"/>
    </row>
    <row r="48" spans="2:21" s="4" customFormat="1" ht="12.75" customHeight="1" x14ac:dyDescent="0.2">
      <c r="B48" s="3"/>
      <c r="C48" s="1"/>
      <c r="D48" s="2"/>
      <c r="E48" s="2"/>
      <c r="F48" s="2"/>
      <c r="G48" s="2"/>
      <c r="H48" s="2"/>
      <c r="I48" s="2"/>
      <c r="J48" s="2"/>
      <c r="K48" s="2"/>
      <c r="L48" s="2"/>
      <c r="M48" s="2"/>
      <c r="N48" s="2"/>
      <c r="O48" s="2"/>
      <c r="P48" s="2"/>
      <c r="Q48" s="2"/>
      <c r="R48" s="2"/>
      <c r="S48" s="2"/>
      <c r="T48" s="2"/>
      <c r="U48" s="2"/>
    </row>
    <row r="49" spans="2:21" s="4" customFormat="1" ht="12.75" customHeight="1" x14ac:dyDescent="0.2">
      <c r="B49" s="3"/>
      <c r="C49" s="1"/>
      <c r="D49" s="2"/>
      <c r="E49" s="2"/>
      <c r="F49" s="2"/>
      <c r="G49" s="2"/>
      <c r="H49" s="2"/>
      <c r="I49" s="2"/>
      <c r="J49" s="2"/>
      <c r="K49" s="2"/>
      <c r="L49" s="2"/>
      <c r="M49" s="2"/>
      <c r="N49" s="2"/>
      <c r="O49" s="2"/>
      <c r="P49" s="2"/>
      <c r="Q49" s="2"/>
      <c r="R49" s="2"/>
      <c r="S49" s="2"/>
      <c r="T49" s="2"/>
      <c r="U49" s="2"/>
    </row>
    <row r="50" spans="2:21" s="4" customFormat="1" ht="12.75" customHeight="1" x14ac:dyDescent="0.2">
      <c r="B50" s="3"/>
      <c r="C50" s="1"/>
      <c r="D50" s="2"/>
      <c r="E50" s="2"/>
      <c r="F50" s="2"/>
      <c r="G50" s="2"/>
      <c r="H50" s="2"/>
      <c r="I50" s="2"/>
      <c r="J50" s="2"/>
      <c r="K50" s="2"/>
      <c r="L50" s="2"/>
      <c r="M50" s="2"/>
      <c r="N50" s="2"/>
      <c r="O50" s="2"/>
      <c r="P50" s="2"/>
      <c r="Q50" s="2"/>
      <c r="R50" s="2"/>
      <c r="S50" s="2"/>
      <c r="T50" s="2"/>
      <c r="U50" s="2"/>
    </row>
    <row r="51" spans="2:21" s="4" customFormat="1" ht="12.75" customHeight="1" x14ac:dyDescent="0.2">
      <c r="B51" s="3"/>
      <c r="C51" s="1"/>
      <c r="D51" s="2"/>
      <c r="E51" s="2"/>
      <c r="F51" s="2"/>
      <c r="G51" s="2"/>
      <c r="H51" s="2"/>
      <c r="I51" s="2"/>
      <c r="J51" s="2"/>
      <c r="K51" s="2"/>
      <c r="L51" s="2"/>
      <c r="M51" s="2"/>
      <c r="N51" s="2"/>
      <c r="O51" s="2"/>
      <c r="P51" s="2"/>
      <c r="Q51" s="2"/>
      <c r="R51" s="2"/>
      <c r="S51" s="2"/>
      <c r="T51" s="2"/>
      <c r="U51" s="2"/>
    </row>
    <row r="52" spans="2:21" s="4" customFormat="1" ht="12.75" customHeight="1" x14ac:dyDescent="0.2">
      <c r="B52" s="3"/>
      <c r="C52" s="1"/>
      <c r="D52" s="2"/>
      <c r="E52" s="2"/>
      <c r="F52" s="2"/>
      <c r="G52" s="2"/>
      <c r="H52" s="2"/>
      <c r="I52" s="2"/>
      <c r="J52" s="2"/>
      <c r="K52" s="2"/>
      <c r="L52" s="2"/>
      <c r="M52" s="2"/>
      <c r="N52" s="2"/>
      <c r="O52" s="2"/>
      <c r="P52" s="2"/>
      <c r="Q52" s="2"/>
      <c r="R52" s="2"/>
      <c r="S52" s="2"/>
      <c r="T52" s="2"/>
      <c r="U52" s="2"/>
    </row>
    <row r="53" spans="2:21" s="4" customFormat="1" ht="12.75" customHeight="1" x14ac:dyDescent="0.2">
      <c r="B53" s="3"/>
      <c r="C53" s="1"/>
      <c r="D53" s="2"/>
      <c r="E53" s="2"/>
      <c r="F53" s="2"/>
      <c r="G53" s="2"/>
      <c r="H53" s="2"/>
      <c r="I53" s="2"/>
      <c r="J53" s="2"/>
      <c r="K53" s="2"/>
      <c r="L53" s="2"/>
      <c r="M53" s="2"/>
      <c r="N53" s="2"/>
      <c r="O53" s="2"/>
      <c r="P53" s="2"/>
      <c r="Q53" s="2"/>
      <c r="R53" s="2"/>
      <c r="S53" s="2"/>
      <c r="T53" s="2"/>
      <c r="U53" s="2"/>
    </row>
    <row r="54" spans="2:21" s="4" customFormat="1" ht="12.75" customHeight="1" x14ac:dyDescent="0.2">
      <c r="B54" s="3"/>
      <c r="C54" s="1"/>
      <c r="D54" s="2"/>
      <c r="E54" s="2"/>
      <c r="F54" s="2"/>
      <c r="G54" s="2"/>
      <c r="H54" s="2"/>
      <c r="I54" s="2"/>
      <c r="J54" s="2"/>
      <c r="K54" s="2"/>
      <c r="L54" s="2"/>
      <c r="M54" s="2"/>
      <c r="N54" s="2"/>
      <c r="O54" s="2"/>
      <c r="P54" s="2"/>
      <c r="Q54" s="2"/>
      <c r="R54" s="2"/>
      <c r="S54" s="2"/>
      <c r="T54" s="2"/>
      <c r="U54" s="2"/>
    </row>
    <row r="55" spans="2:21" s="4" customFormat="1" ht="12.75" customHeight="1" x14ac:dyDescent="0.2">
      <c r="B55" s="3"/>
      <c r="C55" s="1"/>
      <c r="D55" s="2"/>
      <c r="E55" s="2"/>
      <c r="F55" s="2"/>
      <c r="G55" s="2"/>
      <c r="H55" s="2"/>
      <c r="I55" s="2"/>
      <c r="J55" s="2"/>
      <c r="K55" s="2"/>
      <c r="L55" s="2"/>
      <c r="M55" s="2"/>
      <c r="N55" s="2"/>
      <c r="O55" s="2"/>
      <c r="P55" s="2"/>
      <c r="Q55" s="2"/>
      <c r="R55" s="2"/>
      <c r="S55" s="2"/>
      <c r="T55" s="2"/>
      <c r="U55" s="2"/>
    </row>
    <row r="56" spans="2:21" s="4" customFormat="1" ht="12.75" customHeight="1" x14ac:dyDescent="0.2">
      <c r="B56" s="3"/>
      <c r="C56" s="1"/>
      <c r="D56" s="2"/>
      <c r="E56" s="2"/>
      <c r="F56" s="2"/>
      <c r="G56" s="2"/>
      <c r="H56" s="2"/>
      <c r="I56" s="2"/>
      <c r="J56" s="2"/>
      <c r="K56" s="2"/>
      <c r="L56" s="2"/>
      <c r="M56" s="2"/>
      <c r="N56" s="2"/>
      <c r="O56" s="2"/>
      <c r="P56" s="2"/>
      <c r="Q56" s="2"/>
      <c r="R56" s="2"/>
      <c r="S56" s="2"/>
      <c r="T56" s="2"/>
      <c r="U56" s="2"/>
    </row>
    <row r="57" spans="2:21" s="4" customFormat="1" ht="12.75" customHeight="1" x14ac:dyDescent="0.2">
      <c r="B57" s="3"/>
      <c r="C57" s="1"/>
      <c r="D57" s="2"/>
      <c r="E57" s="2"/>
      <c r="F57" s="2"/>
      <c r="G57" s="2"/>
      <c r="H57" s="2"/>
      <c r="I57" s="2"/>
      <c r="J57" s="2"/>
      <c r="K57" s="2"/>
      <c r="L57" s="2"/>
      <c r="M57" s="2"/>
      <c r="N57" s="2"/>
      <c r="O57" s="2"/>
      <c r="P57" s="2"/>
      <c r="Q57" s="2"/>
      <c r="R57" s="2"/>
      <c r="S57" s="2"/>
      <c r="T57" s="2"/>
      <c r="U57" s="2"/>
    </row>
    <row r="58" spans="2:21" s="4" customFormat="1" ht="12.75" customHeight="1" x14ac:dyDescent="0.2">
      <c r="B58" s="3"/>
      <c r="C58" s="1"/>
      <c r="D58" s="2"/>
      <c r="E58" s="2"/>
      <c r="F58" s="2"/>
      <c r="G58" s="2"/>
      <c r="H58" s="2"/>
      <c r="I58" s="2"/>
      <c r="J58" s="2"/>
      <c r="K58" s="2"/>
      <c r="L58" s="2"/>
      <c r="M58" s="2"/>
      <c r="N58" s="2"/>
      <c r="O58" s="2"/>
      <c r="P58" s="2"/>
      <c r="Q58" s="2"/>
      <c r="R58" s="2"/>
      <c r="S58" s="2"/>
      <c r="T58" s="2"/>
      <c r="U58" s="2"/>
    </row>
    <row r="59" spans="2:21" s="4" customFormat="1" ht="12.75" customHeight="1" x14ac:dyDescent="0.2">
      <c r="B59" s="3"/>
      <c r="C59" s="1"/>
      <c r="D59" s="2"/>
      <c r="E59" s="2"/>
      <c r="F59" s="2"/>
      <c r="G59" s="2"/>
      <c r="H59" s="2"/>
      <c r="I59" s="2"/>
      <c r="J59" s="2"/>
      <c r="K59" s="2"/>
      <c r="L59" s="2"/>
      <c r="M59" s="2"/>
      <c r="N59" s="2"/>
      <c r="O59" s="2"/>
      <c r="P59" s="2"/>
      <c r="Q59" s="2"/>
      <c r="R59" s="2"/>
      <c r="S59" s="2"/>
      <c r="T59" s="2"/>
      <c r="U59" s="2"/>
    </row>
    <row r="60" spans="2:21" s="4" customFormat="1" ht="12.75" customHeight="1" x14ac:dyDescent="0.2">
      <c r="B60" s="3"/>
      <c r="C60" s="1"/>
      <c r="D60" s="2"/>
      <c r="E60" s="2"/>
      <c r="F60" s="2"/>
      <c r="G60" s="2"/>
      <c r="H60" s="2"/>
      <c r="I60" s="2"/>
      <c r="J60" s="2"/>
      <c r="K60" s="2"/>
      <c r="L60" s="2"/>
      <c r="M60" s="2"/>
      <c r="N60" s="2"/>
      <c r="O60" s="2"/>
      <c r="P60" s="2"/>
      <c r="Q60" s="2"/>
      <c r="R60" s="2"/>
      <c r="S60" s="2"/>
      <c r="T60" s="2"/>
      <c r="U60" s="2"/>
    </row>
    <row r="61" spans="2:21" s="4" customFormat="1" ht="12.75" customHeight="1" x14ac:dyDescent="0.2">
      <c r="B61" s="3"/>
      <c r="C61" s="1"/>
      <c r="D61" s="2"/>
      <c r="E61" s="2"/>
      <c r="F61" s="2"/>
      <c r="G61" s="2"/>
      <c r="H61" s="2"/>
      <c r="I61" s="2"/>
      <c r="J61" s="2"/>
      <c r="K61" s="2"/>
      <c r="L61" s="2"/>
      <c r="M61" s="2"/>
      <c r="N61" s="2"/>
      <c r="O61" s="2"/>
      <c r="P61" s="2"/>
      <c r="Q61" s="2"/>
      <c r="R61" s="2"/>
      <c r="S61" s="2"/>
      <c r="T61" s="2"/>
      <c r="U61" s="2"/>
    </row>
    <row r="62" spans="2:21" s="4" customFormat="1" ht="12.75" customHeight="1" x14ac:dyDescent="0.2">
      <c r="B62" s="3"/>
      <c r="C62" s="1"/>
      <c r="D62" s="2"/>
      <c r="E62" s="2"/>
      <c r="F62" s="2"/>
      <c r="G62" s="2"/>
      <c r="H62" s="2"/>
      <c r="I62" s="2"/>
      <c r="J62" s="2"/>
      <c r="K62" s="2"/>
      <c r="L62" s="2"/>
      <c r="M62" s="2"/>
      <c r="N62" s="2"/>
      <c r="O62" s="2"/>
      <c r="P62" s="2"/>
      <c r="Q62" s="2"/>
      <c r="R62" s="2"/>
      <c r="S62" s="2"/>
      <c r="T62" s="2"/>
      <c r="U62" s="2"/>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061FF-3A51-48A3-B027-80DD4C80D730}">
  <dimension ref="A1:V57"/>
  <sheetViews>
    <sheetView topLeftCell="K2" workbookViewId="0">
      <selection activeCell="F29" sqref="F29:F35"/>
    </sheetView>
  </sheetViews>
  <sheetFormatPr baseColWidth="10" defaultRowHeight="12" x14ac:dyDescent="0.2"/>
  <cols>
    <col min="1" max="1" width="5.85546875" style="4" customWidth="1"/>
    <col min="2" max="2" width="5.85546875" style="3" customWidth="1"/>
    <col min="3" max="3" width="68.140625" style="1" bestFit="1" customWidth="1"/>
    <col min="4" max="12" width="13.7109375" style="2" customWidth="1"/>
    <col min="13" max="13" width="14.7109375" style="2" customWidth="1"/>
    <col min="14" max="14" width="14.85546875" style="2" customWidth="1"/>
    <col min="15" max="15" width="14.140625" style="2" customWidth="1"/>
    <col min="16" max="16" width="13.42578125" style="2" customWidth="1"/>
    <col min="17" max="20" width="12.7109375" style="2" customWidth="1"/>
    <col min="21" max="21" width="1.140625" style="2" customWidth="1"/>
    <col min="22" max="22" width="45.7109375" style="1" customWidth="1"/>
    <col min="23" max="16384" width="11.42578125" style="1"/>
  </cols>
  <sheetData>
    <row r="1" spans="1:22" s="21" customFormat="1" ht="12.75" customHeight="1" x14ac:dyDescent="0.25">
      <c r="A1" s="82" t="s">
        <v>41</v>
      </c>
      <c r="B1" s="83"/>
      <c r="C1" s="83"/>
      <c r="D1" s="83"/>
      <c r="E1" s="83"/>
      <c r="F1" s="83"/>
      <c r="G1" s="83"/>
      <c r="H1" s="83"/>
      <c r="I1" s="83"/>
      <c r="J1" s="83"/>
      <c r="K1" s="83"/>
      <c r="L1" s="83"/>
      <c r="M1" s="83"/>
      <c r="N1" s="83"/>
      <c r="O1" s="83"/>
      <c r="P1" s="83"/>
      <c r="Q1" s="83"/>
      <c r="R1" s="83"/>
      <c r="S1" s="83"/>
      <c r="T1" s="83"/>
      <c r="U1" s="83"/>
      <c r="V1" s="83"/>
    </row>
    <row r="2" spans="1:22" s="21" customFormat="1" ht="12.75" customHeight="1" x14ac:dyDescent="0.25">
      <c r="A2" s="84" t="s">
        <v>40</v>
      </c>
      <c r="B2" s="85"/>
      <c r="C2" s="85"/>
      <c r="D2" s="85"/>
      <c r="E2" s="85"/>
      <c r="F2" s="85"/>
      <c r="G2" s="85"/>
      <c r="H2" s="85"/>
      <c r="I2" s="85"/>
      <c r="J2" s="85"/>
      <c r="K2" s="85"/>
      <c r="L2" s="85"/>
      <c r="M2" s="85"/>
      <c r="N2" s="85"/>
      <c r="O2" s="85"/>
      <c r="P2" s="85"/>
      <c r="Q2" s="85"/>
      <c r="R2" s="85"/>
      <c r="S2" s="85"/>
      <c r="T2" s="85"/>
      <c r="U2" s="85"/>
      <c r="V2" s="85"/>
    </row>
    <row r="3" spans="1:22" s="21" customFormat="1" ht="12.75" customHeight="1" x14ac:dyDescent="0.25">
      <c r="A3" s="54"/>
      <c r="B3" s="53"/>
      <c r="C3" s="52"/>
      <c r="D3" s="30"/>
      <c r="E3" s="30"/>
      <c r="F3" s="30"/>
      <c r="G3" s="30"/>
      <c r="H3" s="30"/>
      <c r="I3" s="30"/>
      <c r="J3" s="30"/>
      <c r="K3" s="30"/>
      <c r="L3" s="30"/>
      <c r="M3" s="30"/>
      <c r="N3" s="30"/>
      <c r="O3" s="30"/>
      <c r="P3" s="30"/>
      <c r="Q3" s="30"/>
      <c r="R3" s="30"/>
      <c r="S3" s="30"/>
      <c r="T3" s="30"/>
      <c r="U3" s="30"/>
      <c r="V3" s="52"/>
    </row>
    <row r="4" spans="1:22" ht="12.75" customHeight="1" x14ac:dyDescent="0.2">
      <c r="A4" s="51" t="s">
        <v>39</v>
      </c>
      <c r="B4" s="50"/>
      <c r="C4" s="48"/>
      <c r="D4" s="49"/>
      <c r="E4" s="49"/>
      <c r="F4" s="49"/>
      <c r="G4" s="49"/>
      <c r="H4" s="49"/>
      <c r="I4" s="49"/>
      <c r="J4" s="49"/>
      <c r="K4" s="49"/>
      <c r="L4" s="49"/>
      <c r="M4" s="49"/>
      <c r="N4" s="49"/>
      <c r="O4" s="49"/>
      <c r="P4" s="49"/>
      <c r="Q4" s="49"/>
      <c r="R4" s="49"/>
      <c r="S4" s="49"/>
      <c r="T4" s="49"/>
      <c r="U4" s="49"/>
      <c r="V4" s="48"/>
    </row>
    <row r="5" spans="1:22" ht="12.75" customHeight="1" x14ac:dyDescent="0.2">
      <c r="A5" s="51" t="s">
        <v>61</v>
      </c>
      <c r="B5" s="50"/>
      <c r="C5" s="48"/>
      <c r="D5" s="49"/>
      <c r="E5" s="49"/>
      <c r="F5" s="49"/>
      <c r="G5" s="49"/>
      <c r="H5" s="49"/>
      <c r="I5" s="49"/>
      <c r="J5" s="49"/>
      <c r="K5" s="49"/>
      <c r="L5" s="49"/>
      <c r="M5" s="49"/>
      <c r="N5" s="49"/>
      <c r="O5" s="49"/>
      <c r="P5" s="49"/>
      <c r="Q5" s="49"/>
      <c r="R5" s="49"/>
      <c r="S5" s="49"/>
      <c r="T5" s="49"/>
      <c r="U5" s="49"/>
      <c r="V5" s="48"/>
    </row>
    <row r="6" spans="1:22" ht="12.75" customHeight="1" x14ac:dyDescent="0.2"/>
    <row r="7" spans="1:22" s="21" customFormat="1" ht="12.75" customHeight="1" thickBot="1" x14ac:dyDescent="0.3">
      <c r="A7" s="5"/>
      <c r="B7" s="47"/>
      <c r="D7" s="23"/>
      <c r="F7" s="23"/>
      <c r="G7" s="23"/>
      <c r="H7" s="23"/>
      <c r="I7" s="23"/>
      <c r="J7" s="23"/>
      <c r="K7" s="23"/>
      <c r="L7" s="23"/>
      <c r="M7" s="23"/>
      <c r="N7" s="23"/>
      <c r="O7" s="23"/>
      <c r="P7" s="23"/>
      <c r="Q7" s="23"/>
      <c r="R7" s="23"/>
      <c r="S7" s="23"/>
      <c r="T7" s="23"/>
      <c r="U7" s="23"/>
    </row>
    <row r="8" spans="1:22" s="37" customFormat="1" ht="12.75" x14ac:dyDescent="0.2">
      <c r="A8" s="86" t="s">
        <v>37</v>
      </c>
      <c r="B8" s="87"/>
      <c r="C8" s="90" t="s">
        <v>36</v>
      </c>
      <c r="D8" s="92" t="s">
        <v>35</v>
      </c>
      <c r="E8" s="43" t="s">
        <v>34</v>
      </c>
      <c r="F8" s="43" t="s">
        <v>33</v>
      </c>
      <c r="G8" s="43" t="s">
        <v>32</v>
      </c>
      <c r="H8" s="46" t="s">
        <v>31</v>
      </c>
      <c r="I8" s="45" t="s">
        <v>34</v>
      </c>
      <c r="J8" s="43" t="s">
        <v>33</v>
      </c>
      <c r="K8" s="43" t="s">
        <v>32</v>
      </c>
      <c r="L8" s="44" t="s">
        <v>31</v>
      </c>
      <c r="M8" s="43" t="s">
        <v>34</v>
      </c>
      <c r="N8" s="43" t="s">
        <v>33</v>
      </c>
      <c r="O8" s="43" t="s">
        <v>32</v>
      </c>
      <c r="P8" s="44" t="s">
        <v>31</v>
      </c>
      <c r="Q8" s="43" t="s">
        <v>34</v>
      </c>
      <c r="R8" s="43" t="s">
        <v>33</v>
      </c>
      <c r="S8" s="43" t="s">
        <v>32</v>
      </c>
      <c r="T8" s="42" t="s">
        <v>31</v>
      </c>
      <c r="U8" s="30"/>
      <c r="V8" s="94" t="s">
        <v>30</v>
      </c>
    </row>
    <row r="9" spans="1:22" s="37" customFormat="1" ht="13.5" thickBot="1" x14ac:dyDescent="0.25">
      <c r="A9" s="88"/>
      <c r="B9" s="89"/>
      <c r="C9" s="91"/>
      <c r="D9" s="93"/>
      <c r="E9" s="39" t="s">
        <v>28</v>
      </c>
      <c r="F9" s="39" t="s">
        <v>29</v>
      </c>
      <c r="G9" s="39" t="s">
        <v>28</v>
      </c>
      <c r="H9" s="41" t="s">
        <v>21</v>
      </c>
      <c r="I9" s="40" t="s">
        <v>26</v>
      </c>
      <c r="J9" s="39" t="s">
        <v>27</v>
      </c>
      <c r="K9" s="39" t="s">
        <v>26</v>
      </c>
      <c r="L9" s="40" t="s">
        <v>21</v>
      </c>
      <c r="M9" s="39" t="s">
        <v>24</v>
      </c>
      <c r="N9" s="39" t="s">
        <v>25</v>
      </c>
      <c r="O9" s="39" t="s">
        <v>24</v>
      </c>
      <c r="P9" s="40" t="s">
        <v>21</v>
      </c>
      <c r="Q9" s="39" t="s">
        <v>22</v>
      </c>
      <c r="R9" s="39" t="s">
        <v>23</v>
      </c>
      <c r="S9" s="39" t="s">
        <v>22</v>
      </c>
      <c r="T9" s="38" t="s">
        <v>21</v>
      </c>
      <c r="U9" s="30"/>
      <c r="V9" s="95"/>
    </row>
    <row r="10" spans="1:22" s="21" customFormat="1" ht="12.75" customHeight="1" x14ac:dyDescent="0.25">
      <c r="A10" s="36"/>
      <c r="B10" s="35"/>
      <c r="C10" s="34"/>
      <c r="D10" s="33"/>
      <c r="E10" s="32"/>
      <c r="F10" s="32"/>
      <c r="G10" s="32"/>
      <c r="H10" s="31"/>
      <c r="I10" s="32"/>
      <c r="J10" s="32"/>
      <c r="K10" s="32"/>
      <c r="L10" s="31"/>
      <c r="M10" s="32"/>
      <c r="N10" s="32"/>
      <c r="O10" s="32"/>
      <c r="P10" s="31"/>
      <c r="Q10" s="32"/>
      <c r="R10" s="32"/>
      <c r="S10" s="32"/>
      <c r="T10" s="31"/>
      <c r="U10" s="30"/>
      <c r="V10" s="65"/>
    </row>
    <row r="11" spans="1:22" ht="12.75" customHeight="1" x14ac:dyDescent="0.2">
      <c r="A11" s="61">
        <v>2</v>
      </c>
      <c r="B11" s="19"/>
      <c r="C11" s="18" t="s">
        <v>60</v>
      </c>
      <c r="D11" s="17">
        <v>39973759</v>
      </c>
      <c r="E11" s="17">
        <v>39973759</v>
      </c>
      <c r="F11" s="17">
        <v>9699148</v>
      </c>
      <c r="G11" s="17">
        <v>9699148</v>
      </c>
      <c r="H11" s="12">
        <f>G11/E11</f>
        <v>0.24263787651293939</v>
      </c>
      <c r="I11" s="17">
        <v>39973759</v>
      </c>
      <c r="J11" s="17">
        <f>+K11-G11</f>
        <v>15731171</v>
      </c>
      <c r="K11" s="17">
        <v>25430319</v>
      </c>
      <c r="L11" s="12">
        <f>K11/I11</f>
        <v>0.6361753219155597</v>
      </c>
      <c r="M11" s="17">
        <v>39973759</v>
      </c>
      <c r="N11" s="17">
        <f>+O11-K11</f>
        <v>12643669</v>
      </c>
      <c r="O11" s="17">
        <v>38073988</v>
      </c>
      <c r="P11" s="12">
        <f>O11/M11</f>
        <v>0.95247454711477098</v>
      </c>
      <c r="Q11" s="17">
        <v>39973759</v>
      </c>
      <c r="R11" s="17">
        <f>+S11-O11</f>
        <v>1899771</v>
      </c>
      <c r="S11" s="17">
        <v>39973759</v>
      </c>
      <c r="T11" s="12">
        <f>S11/Q11</f>
        <v>1</v>
      </c>
      <c r="V11" s="59"/>
    </row>
    <row r="12" spans="1:22" ht="24" x14ac:dyDescent="0.2">
      <c r="A12" s="61"/>
      <c r="B12" s="19"/>
      <c r="C12" s="24" t="s">
        <v>59</v>
      </c>
      <c r="D12" s="17">
        <v>1261113</v>
      </c>
      <c r="E12" s="17">
        <v>1261113</v>
      </c>
      <c r="F12" s="17"/>
      <c r="G12" s="98">
        <v>0</v>
      </c>
      <c r="H12" s="99">
        <f>G12/E12</f>
        <v>0</v>
      </c>
      <c r="I12" s="98">
        <v>1261113</v>
      </c>
      <c r="J12" s="98">
        <f>+K12-G12</f>
        <v>0</v>
      </c>
      <c r="K12" s="98">
        <v>0</v>
      </c>
      <c r="L12" s="99">
        <f>K12/I12</f>
        <v>0</v>
      </c>
      <c r="M12" s="98">
        <v>1261113</v>
      </c>
      <c r="N12" s="98">
        <f>+O12-K12</f>
        <v>1261113</v>
      </c>
      <c r="O12" s="98">
        <v>1261113</v>
      </c>
      <c r="P12" s="99">
        <f>O12/M12</f>
        <v>1</v>
      </c>
      <c r="Q12" s="98">
        <v>1261113</v>
      </c>
      <c r="R12" s="98">
        <f>+S12-O12</f>
        <v>0</v>
      </c>
      <c r="S12" s="100">
        <v>1261113</v>
      </c>
      <c r="T12" s="99">
        <f>S12/Q12</f>
        <v>1</v>
      </c>
      <c r="V12" s="64"/>
    </row>
    <row r="13" spans="1:22" ht="24" x14ac:dyDescent="0.2">
      <c r="A13" s="61"/>
      <c r="B13" s="19"/>
      <c r="C13" s="24" t="s">
        <v>58</v>
      </c>
      <c r="D13" s="17">
        <v>39337</v>
      </c>
      <c r="E13" s="17">
        <v>39337</v>
      </c>
      <c r="F13" s="17"/>
      <c r="G13" s="98">
        <v>0</v>
      </c>
      <c r="H13" s="99">
        <f>G13/E13</f>
        <v>0</v>
      </c>
      <c r="I13" s="98">
        <v>39337</v>
      </c>
      <c r="J13" s="98">
        <f>+K13-G13</f>
        <v>0</v>
      </c>
      <c r="K13" s="98">
        <v>0</v>
      </c>
      <c r="L13" s="99">
        <f>K13/I13</f>
        <v>0</v>
      </c>
      <c r="M13" s="98">
        <v>39337</v>
      </c>
      <c r="N13" s="98">
        <f>+O13-K13</f>
        <v>36813</v>
      </c>
      <c r="O13" s="98">
        <v>36813</v>
      </c>
      <c r="P13" s="99">
        <f>O13/M13</f>
        <v>0.93583648981874568</v>
      </c>
      <c r="Q13" s="98">
        <v>39337</v>
      </c>
      <c r="R13" s="98">
        <f>+S13-O13</f>
        <v>2524</v>
      </c>
      <c r="S13" s="100">
        <v>39337</v>
      </c>
      <c r="T13" s="99">
        <f>S13/Q13</f>
        <v>1</v>
      </c>
      <c r="V13" s="64"/>
    </row>
    <row r="14" spans="1:22" ht="12.75" customHeight="1" x14ac:dyDescent="0.2">
      <c r="A14" s="61"/>
      <c r="B14" s="19"/>
      <c r="C14" s="18"/>
      <c r="D14" s="17"/>
      <c r="E14" s="17"/>
      <c r="F14" s="17"/>
      <c r="G14" s="98"/>
      <c r="H14" s="99"/>
      <c r="I14" s="98"/>
      <c r="J14" s="98"/>
      <c r="K14" s="98"/>
      <c r="L14" s="99"/>
      <c r="M14" s="98"/>
      <c r="N14" s="98"/>
      <c r="O14" s="98"/>
      <c r="P14" s="99"/>
      <c r="Q14" s="98"/>
      <c r="R14" s="98"/>
      <c r="S14" s="98"/>
      <c r="T14" s="99"/>
      <c r="V14" s="59"/>
    </row>
    <row r="15" spans="1:22" ht="12.75" customHeight="1" x14ac:dyDescent="0.2">
      <c r="A15" s="61">
        <v>3</v>
      </c>
      <c r="B15" s="19"/>
      <c r="C15" s="18" t="s">
        <v>57</v>
      </c>
      <c r="D15" s="17">
        <v>203209419</v>
      </c>
      <c r="E15" s="17">
        <v>203209419</v>
      </c>
      <c r="F15" s="17">
        <v>1257</v>
      </c>
      <c r="G15" s="98">
        <v>1257</v>
      </c>
      <c r="H15" s="101">
        <f>G15/E15</f>
        <v>6.1857368924419787E-6</v>
      </c>
      <c r="I15" s="98">
        <v>203209419</v>
      </c>
      <c r="J15" s="98">
        <f>+K15-G15</f>
        <v>17956942</v>
      </c>
      <c r="K15" s="98">
        <v>17958199</v>
      </c>
      <c r="L15" s="99">
        <f>K15/I15</f>
        <v>8.8372867204546263E-2</v>
      </c>
      <c r="M15" s="98">
        <v>203209419</v>
      </c>
      <c r="N15" s="98">
        <f>+O15-K15</f>
        <v>75272557</v>
      </c>
      <c r="O15" s="98">
        <v>93230756</v>
      </c>
      <c r="P15" s="99">
        <f>O15/M15</f>
        <v>0.45879150906877991</v>
      </c>
      <c r="Q15" s="98">
        <v>203209419</v>
      </c>
      <c r="R15" s="98">
        <f>+S15-O15</f>
        <v>109566792</v>
      </c>
      <c r="S15" s="98">
        <v>202797548</v>
      </c>
      <c r="T15" s="99">
        <f>S15/Q15</f>
        <v>0.99797316973776695</v>
      </c>
      <c r="V15" s="59"/>
    </row>
    <row r="16" spans="1:22" ht="24" x14ac:dyDescent="0.2">
      <c r="A16" s="61"/>
      <c r="B16" s="19"/>
      <c r="C16" s="24" t="s">
        <v>56</v>
      </c>
      <c r="D16" s="17"/>
      <c r="E16" s="17"/>
      <c r="F16" s="17"/>
      <c r="G16" s="98"/>
      <c r="H16" s="99"/>
      <c r="I16" s="98"/>
      <c r="J16" s="98"/>
      <c r="K16" s="98"/>
      <c r="L16" s="99"/>
      <c r="M16" s="98"/>
      <c r="N16" s="98"/>
      <c r="O16" s="98"/>
      <c r="P16" s="99"/>
      <c r="Q16" s="98"/>
      <c r="R16" s="98"/>
      <c r="S16" s="98"/>
      <c r="T16" s="99"/>
      <c r="V16" s="59"/>
    </row>
    <row r="17" spans="1:22" ht="24" customHeight="1" x14ac:dyDescent="0.2">
      <c r="A17" s="61"/>
      <c r="B17" s="19" t="s">
        <v>4</v>
      </c>
      <c r="C17" s="24" t="s">
        <v>55</v>
      </c>
      <c r="D17" s="17">
        <v>23572293</v>
      </c>
      <c r="E17" s="17">
        <v>23572293</v>
      </c>
      <c r="F17" s="17"/>
      <c r="G17" s="98">
        <v>0</v>
      </c>
      <c r="H17" s="99">
        <f t="shared" ref="H17:H22" si="0">G17/E17</f>
        <v>0</v>
      </c>
      <c r="I17" s="98">
        <v>23572293</v>
      </c>
      <c r="J17" s="102">
        <f>+K17-G17</f>
        <v>17953042</v>
      </c>
      <c r="K17" s="103">
        <v>17953042</v>
      </c>
      <c r="L17" s="104">
        <f>K17/(I17+I18+I19)</f>
        <v>9.8492183816169573E-2</v>
      </c>
      <c r="M17" s="98">
        <v>23572293</v>
      </c>
      <c r="N17" s="98">
        <f t="shared" ref="N17:N22" si="1">+O17-K17</f>
        <v>75269631</v>
      </c>
      <c r="O17" s="102">
        <v>93222673</v>
      </c>
      <c r="P17" s="99">
        <f t="shared" ref="P17:P22" si="2">O17/M17</f>
        <v>3.9547562470905993</v>
      </c>
      <c r="Q17" s="98">
        <v>23572293</v>
      </c>
      <c r="R17" s="105">
        <f>+S17-O17</f>
        <v>105922556</v>
      </c>
      <c r="S17" s="103">
        <v>199145229</v>
      </c>
      <c r="T17" s="99"/>
      <c r="V17" s="96" t="s">
        <v>54</v>
      </c>
    </row>
    <row r="18" spans="1:22" ht="36" x14ac:dyDescent="0.2">
      <c r="A18" s="20"/>
      <c r="B18" s="19" t="s">
        <v>2</v>
      </c>
      <c r="C18" s="24" t="s">
        <v>53</v>
      </c>
      <c r="D18" s="17">
        <v>27230063</v>
      </c>
      <c r="E18" s="17">
        <v>27230063</v>
      </c>
      <c r="F18" s="17"/>
      <c r="G18" s="98">
        <v>0</v>
      </c>
      <c r="H18" s="99">
        <f t="shared" si="0"/>
        <v>0</v>
      </c>
      <c r="I18" s="98">
        <v>27230063</v>
      </c>
      <c r="J18" s="106"/>
      <c r="K18" s="107"/>
      <c r="L18" s="108"/>
      <c r="M18" s="98">
        <v>27230063</v>
      </c>
      <c r="N18" s="98">
        <f t="shared" si="1"/>
        <v>0</v>
      </c>
      <c r="O18" s="106"/>
      <c r="P18" s="99">
        <f t="shared" si="2"/>
        <v>0</v>
      </c>
      <c r="Q18" s="98">
        <v>27230063</v>
      </c>
      <c r="R18" s="109"/>
      <c r="S18" s="107"/>
      <c r="T18" s="99"/>
      <c r="V18" s="97"/>
    </row>
    <row r="19" spans="1:22" ht="24.75" thickBot="1" x14ac:dyDescent="0.25">
      <c r="A19" s="20"/>
      <c r="B19" s="19" t="s">
        <v>14</v>
      </c>
      <c r="C19" s="24" t="s">
        <v>52</v>
      </c>
      <c r="D19" s="17">
        <v>131476494</v>
      </c>
      <c r="E19" s="17">
        <v>131476494</v>
      </c>
      <c r="F19" s="17"/>
      <c r="G19" s="98">
        <v>0</v>
      </c>
      <c r="H19" s="99">
        <f t="shared" si="0"/>
        <v>0</v>
      </c>
      <c r="I19" s="98">
        <v>131476494</v>
      </c>
      <c r="J19" s="110"/>
      <c r="K19" s="111"/>
      <c r="L19" s="112"/>
      <c r="M19" s="98">
        <v>131476494</v>
      </c>
      <c r="N19" s="98">
        <f t="shared" si="1"/>
        <v>0</v>
      </c>
      <c r="O19" s="110"/>
      <c r="P19" s="99">
        <f t="shared" si="2"/>
        <v>0</v>
      </c>
      <c r="Q19" s="98">
        <v>148342875</v>
      </c>
      <c r="R19" s="113"/>
      <c r="S19" s="111"/>
      <c r="T19" s="99"/>
      <c r="V19" s="97"/>
    </row>
    <row r="20" spans="1:22" ht="24.75" thickBot="1" x14ac:dyDescent="0.25">
      <c r="A20" s="20"/>
      <c r="B20" s="19" t="s">
        <v>11</v>
      </c>
      <c r="C20" s="24" t="s">
        <v>51</v>
      </c>
      <c r="D20" s="17">
        <v>16866382</v>
      </c>
      <c r="E20" s="17">
        <v>16866382</v>
      </c>
      <c r="F20" s="17"/>
      <c r="G20" s="98">
        <v>0</v>
      </c>
      <c r="H20" s="99">
        <f t="shared" si="0"/>
        <v>0</v>
      </c>
      <c r="I20" s="98">
        <v>16866382</v>
      </c>
      <c r="J20" s="98">
        <f>+K20-G20</f>
        <v>0</v>
      </c>
      <c r="K20" s="98">
        <v>0</v>
      </c>
      <c r="L20" s="99">
        <f>K20/I20</f>
        <v>0</v>
      </c>
      <c r="M20" s="98">
        <v>16866382</v>
      </c>
      <c r="N20" s="98">
        <f t="shared" si="1"/>
        <v>0</v>
      </c>
      <c r="O20" s="98">
        <v>0</v>
      </c>
      <c r="P20" s="99">
        <f t="shared" si="2"/>
        <v>0</v>
      </c>
      <c r="Q20" s="98">
        <v>1</v>
      </c>
      <c r="R20" s="98">
        <f>+S20-O20</f>
        <v>0</v>
      </c>
      <c r="S20" s="114">
        <v>0</v>
      </c>
      <c r="T20" s="99">
        <f>S20/Q20</f>
        <v>0</v>
      </c>
      <c r="V20" s="63"/>
    </row>
    <row r="21" spans="1:22" ht="36" x14ac:dyDescent="0.2">
      <c r="A21" s="20"/>
      <c r="B21" s="19"/>
      <c r="C21" s="24" t="s">
        <v>50</v>
      </c>
      <c r="D21" s="17">
        <v>337308</v>
      </c>
      <c r="E21" s="17">
        <v>337308</v>
      </c>
      <c r="F21" s="17"/>
      <c r="G21" s="98">
        <v>1257</v>
      </c>
      <c r="H21" s="99">
        <f t="shared" si="0"/>
        <v>3.7265644455512469E-3</v>
      </c>
      <c r="I21" s="98">
        <v>337308</v>
      </c>
      <c r="J21" s="98">
        <f>+K21-G21</f>
        <v>3900</v>
      </c>
      <c r="K21" s="98">
        <v>5157</v>
      </c>
      <c r="L21" s="99">
        <f>K21/I21</f>
        <v>1.5288697570173254E-2</v>
      </c>
      <c r="M21" s="98">
        <v>337308</v>
      </c>
      <c r="N21" s="98">
        <f t="shared" si="1"/>
        <v>2926</v>
      </c>
      <c r="O21" s="98">
        <v>8083</v>
      </c>
      <c r="P21" s="99">
        <f t="shared" si="2"/>
        <v>2.3963262063158894E-2</v>
      </c>
      <c r="Q21" s="98">
        <v>1</v>
      </c>
      <c r="R21" s="98">
        <f>+S21-O21</f>
        <v>-8083</v>
      </c>
      <c r="S21" s="114">
        <v>0</v>
      </c>
      <c r="T21" s="99">
        <f>S21/Q21</f>
        <v>0</v>
      </c>
      <c r="V21" s="62"/>
    </row>
    <row r="22" spans="1:22" ht="36" x14ac:dyDescent="0.2">
      <c r="A22" s="20"/>
      <c r="B22" s="19"/>
      <c r="C22" s="24" t="s">
        <v>49</v>
      </c>
      <c r="D22" s="17">
        <v>4064187</v>
      </c>
      <c r="E22" s="17">
        <v>4064187</v>
      </c>
      <c r="F22" s="17"/>
      <c r="G22" s="98">
        <v>0</v>
      </c>
      <c r="H22" s="99">
        <f t="shared" si="0"/>
        <v>0</v>
      </c>
      <c r="I22" s="98">
        <v>4064187</v>
      </c>
      <c r="J22" s="98">
        <f>+K22-G22</f>
        <v>0</v>
      </c>
      <c r="K22" s="98">
        <v>0</v>
      </c>
      <c r="L22" s="99">
        <f>K22/I22</f>
        <v>0</v>
      </c>
      <c r="M22" s="98">
        <v>4064187</v>
      </c>
      <c r="N22" s="98">
        <f t="shared" si="1"/>
        <v>0</v>
      </c>
      <c r="O22" s="98">
        <v>0</v>
      </c>
      <c r="P22" s="99">
        <f t="shared" si="2"/>
        <v>0</v>
      </c>
      <c r="Q22" s="98">
        <v>4064187</v>
      </c>
      <c r="R22" s="98">
        <f>+S22-O22</f>
        <v>3652319</v>
      </c>
      <c r="S22" s="115">
        <v>3652319</v>
      </c>
      <c r="T22" s="99">
        <f>S22/Q22</f>
        <v>0.89865919063271449</v>
      </c>
      <c r="V22" s="62"/>
    </row>
    <row r="23" spans="1:22" x14ac:dyDescent="0.2">
      <c r="A23" s="20"/>
      <c r="B23" s="19"/>
      <c r="C23" s="24"/>
      <c r="D23" s="17"/>
      <c r="E23" s="17"/>
      <c r="F23" s="17"/>
      <c r="G23" s="98"/>
      <c r="H23" s="99"/>
      <c r="I23" s="98"/>
      <c r="J23" s="98"/>
      <c r="K23" s="98"/>
      <c r="L23" s="99"/>
      <c r="M23" s="98"/>
      <c r="N23" s="98"/>
      <c r="O23" s="98"/>
      <c r="P23" s="99"/>
      <c r="Q23" s="98"/>
      <c r="R23" s="98"/>
      <c r="S23" s="98"/>
      <c r="T23" s="99"/>
      <c r="V23" s="59"/>
    </row>
    <row r="24" spans="1:22" ht="12.75" customHeight="1" x14ac:dyDescent="0.2">
      <c r="A24" s="16">
        <v>4</v>
      </c>
      <c r="B24" s="15"/>
      <c r="C24" s="18" t="s">
        <v>48</v>
      </c>
      <c r="D24" s="17">
        <v>10</v>
      </c>
      <c r="E24" s="17">
        <v>10</v>
      </c>
      <c r="F24" s="17">
        <v>0</v>
      </c>
      <c r="G24" s="98">
        <v>0</v>
      </c>
      <c r="H24" s="99">
        <f>G24/E24</f>
        <v>0</v>
      </c>
      <c r="I24" s="98">
        <v>10</v>
      </c>
      <c r="J24" s="98">
        <f>+K24-G24</f>
        <v>0</v>
      </c>
      <c r="K24" s="98">
        <v>0</v>
      </c>
      <c r="L24" s="99">
        <f>K24/I24</f>
        <v>0</v>
      </c>
      <c r="M24" s="98">
        <v>283501</v>
      </c>
      <c r="N24" s="98">
        <f>+O24-K24</f>
        <v>224435</v>
      </c>
      <c r="O24" s="98">
        <v>224435</v>
      </c>
      <c r="P24" s="99">
        <f>O24/M24</f>
        <v>0.79165505589045537</v>
      </c>
      <c r="Q24" s="98">
        <v>283501</v>
      </c>
      <c r="R24" s="98">
        <f>+S24-O24</f>
        <v>59054</v>
      </c>
      <c r="S24" s="98">
        <v>283489</v>
      </c>
      <c r="T24" s="99">
        <f>S24/Q24</f>
        <v>0.99995767210697672</v>
      </c>
      <c r="V24" s="59"/>
    </row>
    <row r="25" spans="1:22" ht="12.75" customHeight="1" x14ac:dyDescent="0.2">
      <c r="A25" s="16"/>
      <c r="B25" s="15"/>
      <c r="C25" s="18"/>
      <c r="D25" s="17"/>
      <c r="E25" s="17"/>
      <c r="F25" s="17"/>
      <c r="G25" s="98"/>
      <c r="H25" s="99"/>
      <c r="I25" s="98"/>
      <c r="J25" s="98"/>
      <c r="K25" s="98"/>
      <c r="L25" s="99"/>
      <c r="M25" s="98"/>
      <c r="N25" s="98"/>
      <c r="O25" s="98"/>
      <c r="P25" s="99"/>
      <c r="Q25" s="98"/>
      <c r="R25" s="98"/>
      <c r="S25" s="98"/>
      <c r="T25" s="99"/>
      <c r="V25" s="59"/>
    </row>
    <row r="26" spans="1:22" ht="12.75" customHeight="1" x14ac:dyDescent="0.2">
      <c r="A26" s="61">
        <v>5</v>
      </c>
      <c r="B26" s="19"/>
      <c r="C26" s="60" t="s">
        <v>47</v>
      </c>
      <c r="D26" s="17">
        <v>29711131</v>
      </c>
      <c r="E26" s="17">
        <v>29711131</v>
      </c>
      <c r="F26" s="17">
        <v>0</v>
      </c>
      <c r="G26" s="98">
        <v>0</v>
      </c>
      <c r="H26" s="99">
        <f>G26/E26</f>
        <v>0</v>
      </c>
      <c r="I26" s="98">
        <v>29711131</v>
      </c>
      <c r="J26" s="98">
        <f>+K26-G26</f>
        <v>29711131</v>
      </c>
      <c r="K26" s="98">
        <v>29711131</v>
      </c>
      <c r="L26" s="99">
        <f>K26/I26</f>
        <v>1</v>
      </c>
      <c r="M26" s="98">
        <v>29711131</v>
      </c>
      <c r="N26" s="98">
        <f>+O26-K26</f>
        <v>0</v>
      </c>
      <c r="O26" s="98">
        <v>29711131</v>
      </c>
      <c r="P26" s="99">
        <f>O26/M26</f>
        <v>1</v>
      </c>
      <c r="Q26" s="98">
        <v>29711131</v>
      </c>
      <c r="R26" s="98">
        <f>+S26-O26</f>
        <v>0</v>
      </c>
      <c r="S26" s="98">
        <v>29711131</v>
      </c>
      <c r="T26" s="99">
        <f>S26/Q26</f>
        <v>1</v>
      </c>
      <c r="V26" s="59"/>
    </row>
    <row r="27" spans="1:22" ht="12.75" customHeight="1" x14ac:dyDescent="0.2">
      <c r="A27" s="61"/>
      <c r="B27" s="19"/>
      <c r="C27" s="60"/>
      <c r="D27" s="17"/>
      <c r="E27" s="17"/>
      <c r="F27" s="17"/>
      <c r="G27" s="98"/>
      <c r="H27" s="99"/>
      <c r="I27" s="98"/>
      <c r="J27" s="98"/>
      <c r="K27" s="98"/>
      <c r="L27" s="99"/>
      <c r="M27" s="98"/>
      <c r="N27" s="98"/>
      <c r="O27" s="98"/>
      <c r="P27" s="99"/>
      <c r="Q27" s="98"/>
      <c r="R27" s="98"/>
      <c r="S27" s="98"/>
      <c r="T27" s="99"/>
      <c r="V27" s="59"/>
    </row>
    <row r="28" spans="1:22" ht="12.75" customHeight="1" x14ac:dyDescent="0.2">
      <c r="A28" s="61">
        <v>6</v>
      </c>
      <c r="B28" s="19"/>
      <c r="C28" s="60" t="s">
        <v>46</v>
      </c>
      <c r="D28" s="17">
        <v>27145558</v>
      </c>
      <c r="E28" s="17">
        <v>27145558</v>
      </c>
      <c r="F28" s="17">
        <v>0</v>
      </c>
      <c r="G28" s="98">
        <v>0</v>
      </c>
      <c r="H28" s="99">
        <f>G28/E28</f>
        <v>0</v>
      </c>
      <c r="I28" s="98">
        <v>27145558</v>
      </c>
      <c r="J28" s="98">
        <f>+K28-G28</f>
        <v>27145558</v>
      </c>
      <c r="K28" s="98">
        <v>27145558</v>
      </c>
      <c r="L28" s="99">
        <f>K28/I28</f>
        <v>1</v>
      </c>
      <c r="M28" s="98">
        <v>27145558</v>
      </c>
      <c r="N28" s="98">
        <f>+O28-K28</f>
        <v>0</v>
      </c>
      <c r="O28" s="98">
        <v>27145558</v>
      </c>
      <c r="P28" s="99">
        <f>O28/M28</f>
        <v>1</v>
      </c>
      <c r="Q28" s="98">
        <v>27145558</v>
      </c>
      <c r="R28" s="98">
        <f>+S28-O28</f>
        <v>0</v>
      </c>
      <c r="S28" s="98">
        <v>27145558</v>
      </c>
      <c r="T28" s="99">
        <f>S28/Q28</f>
        <v>1</v>
      </c>
      <c r="V28" s="59"/>
    </row>
    <row r="29" spans="1:22" ht="12.75" customHeight="1" x14ac:dyDescent="0.2">
      <c r="A29" s="61"/>
      <c r="B29" s="19"/>
      <c r="C29" s="60"/>
      <c r="D29" s="17"/>
      <c r="E29" s="17"/>
      <c r="F29" s="98"/>
      <c r="G29" s="98"/>
      <c r="H29" s="99"/>
      <c r="I29" s="98"/>
      <c r="J29" s="98"/>
      <c r="K29" s="98"/>
      <c r="L29" s="99"/>
      <c r="M29" s="98"/>
      <c r="N29" s="98"/>
      <c r="O29" s="98"/>
      <c r="P29" s="99"/>
      <c r="Q29" s="98"/>
      <c r="R29" s="98"/>
      <c r="S29" s="98"/>
      <c r="T29" s="99"/>
      <c r="V29" s="59"/>
    </row>
    <row r="30" spans="1:22" ht="12.75" customHeight="1" x14ac:dyDescent="0.2">
      <c r="A30" s="61">
        <v>7</v>
      </c>
      <c r="B30" s="19"/>
      <c r="C30" s="60" t="s">
        <v>45</v>
      </c>
      <c r="D30" s="17">
        <v>16343155</v>
      </c>
      <c r="E30" s="17">
        <v>16343155</v>
      </c>
      <c r="F30" s="98">
        <v>635909</v>
      </c>
      <c r="G30" s="98">
        <v>635909</v>
      </c>
      <c r="H30" s="99">
        <f>G30/E30</f>
        <v>3.8909806582633523E-2</v>
      </c>
      <c r="I30" s="98">
        <v>11093155</v>
      </c>
      <c r="J30" s="98">
        <f>+K30-G30</f>
        <v>0</v>
      </c>
      <c r="K30" s="98">
        <v>635909</v>
      </c>
      <c r="L30" s="99">
        <f>K30/I30</f>
        <v>5.7324449176091023E-2</v>
      </c>
      <c r="M30" s="98">
        <v>11093155</v>
      </c>
      <c r="N30" s="98">
        <f>+O30-K30</f>
        <v>671757</v>
      </c>
      <c r="O30" s="98">
        <v>1307666</v>
      </c>
      <c r="P30" s="99">
        <f>O30/M30</f>
        <v>0.11788044068617089</v>
      </c>
      <c r="Q30" s="98">
        <v>11093155</v>
      </c>
      <c r="R30" s="98">
        <f>+S30-O30</f>
        <v>6128283</v>
      </c>
      <c r="S30" s="98">
        <v>7435949</v>
      </c>
      <c r="T30" s="99">
        <f>S30/Q30</f>
        <v>0.67031867850039051</v>
      </c>
      <c r="V30" s="59"/>
    </row>
    <row r="31" spans="1:22" ht="12.75" customHeight="1" x14ac:dyDescent="0.2">
      <c r="A31" s="61"/>
      <c r="B31" s="19"/>
      <c r="C31" s="60"/>
      <c r="D31" s="17"/>
      <c r="E31" s="17"/>
      <c r="F31" s="98"/>
      <c r="G31" s="98"/>
      <c r="H31" s="99"/>
      <c r="I31" s="98"/>
      <c r="J31" s="98"/>
      <c r="K31" s="98"/>
      <c r="L31" s="99"/>
      <c r="M31" s="98"/>
      <c r="N31" s="98"/>
      <c r="O31" s="98"/>
      <c r="P31" s="99"/>
      <c r="Q31" s="98"/>
      <c r="R31" s="98"/>
      <c r="S31" s="98"/>
      <c r="T31" s="99"/>
      <c r="V31" s="59"/>
    </row>
    <row r="32" spans="1:22" ht="12.75" customHeight="1" x14ac:dyDescent="0.2">
      <c r="A32" s="61">
        <v>8</v>
      </c>
      <c r="B32" s="19"/>
      <c r="C32" s="60" t="s">
        <v>44</v>
      </c>
      <c r="D32" s="17">
        <v>66460854</v>
      </c>
      <c r="E32" s="17">
        <v>66460854</v>
      </c>
      <c r="F32" s="98">
        <v>2211754</v>
      </c>
      <c r="G32" s="98">
        <v>2211754</v>
      </c>
      <c r="H32" s="99">
        <f>G32/E32</f>
        <v>3.3279048746499708E-2</v>
      </c>
      <c r="I32" s="98">
        <v>57117658</v>
      </c>
      <c r="J32" s="98">
        <f>+K32-G32</f>
        <v>5258494</v>
      </c>
      <c r="K32" s="98">
        <v>7470248</v>
      </c>
      <c r="L32" s="99">
        <f>K32/I32</f>
        <v>0.13078701511185911</v>
      </c>
      <c r="M32" s="98">
        <v>57117658</v>
      </c>
      <c r="N32" s="98">
        <f>+O32-K32</f>
        <v>21494656</v>
      </c>
      <c r="O32" s="98">
        <v>28964904</v>
      </c>
      <c r="P32" s="99">
        <f>O32/M32</f>
        <v>0.50710944765977628</v>
      </c>
      <c r="Q32" s="98">
        <v>57117658</v>
      </c>
      <c r="R32" s="98">
        <f>+S32-O32</f>
        <v>20957430</v>
      </c>
      <c r="S32" s="98">
        <v>49922334</v>
      </c>
      <c r="T32" s="99">
        <f>S32/Q32</f>
        <v>0.87402627747797368</v>
      </c>
      <c r="V32" s="59"/>
    </row>
    <row r="33" spans="1:22" ht="36" x14ac:dyDescent="0.2">
      <c r="A33" s="61"/>
      <c r="B33" s="15" t="s">
        <v>7</v>
      </c>
      <c r="C33" s="24" t="s">
        <v>43</v>
      </c>
      <c r="D33" s="17">
        <v>1740606</v>
      </c>
      <c r="E33" s="17">
        <v>1740606</v>
      </c>
      <c r="F33" s="98">
        <v>56892</v>
      </c>
      <c r="G33" s="98">
        <v>56892</v>
      </c>
      <c r="H33" s="99">
        <f>G33/E33</f>
        <v>3.2685168268982184E-2</v>
      </c>
      <c r="I33" s="98">
        <v>1740606</v>
      </c>
      <c r="J33" s="98">
        <f>+K33-G33</f>
        <v>-32635</v>
      </c>
      <c r="K33" s="98">
        <v>24257</v>
      </c>
      <c r="L33" s="99">
        <f>K33/I33</f>
        <v>1.3935951042338128E-2</v>
      </c>
      <c r="M33" s="98">
        <v>1740606</v>
      </c>
      <c r="N33" s="98">
        <f>+O33-K33</f>
        <v>62931</v>
      </c>
      <c r="O33" s="98">
        <v>87188</v>
      </c>
      <c r="P33" s="99">
        <f>O33/M33</f>
        <v>5.0090600629895565E-2</v>
      </c>
      <c r="Q33" s="98">
        <v>1740606</v>
      </c>
      <c r="R33" s="98">
        <f>+S33-O33</f>
        <v>139086</v>
      </c>
      <c r="S33" s="116">
        <v>226274</v>
      </c>
      <c r="T33" s="99">
        <f>S33/Q33</f>
        <v>0.12999725382998795</v>
      </c>
      <c r="V33" s="59"/>
    </row>
    <row r="34" spans="1:22" ht="12.75" customHeight="1" x14ac:dyDescent="0.2">
      <c r="A34" s="61"/>
      <c r="B34" s="19" t="s">
        <v>42</v>
      </c>
      <c r="C34" s="18" t="s">
        <v>12</v>
      </c>
      <c r="D34" s="17">
        <v>10</v>
      </c>
      <c r="E34" s="17">
        <v>10</v>
      </c>
      <c r="F34" s="98"/>
      <c r="G34" s="98"/>
      <c r="H34" s="99"/>
      <c r="I34" s="98">
        <v>10</v>
      </c>
      <c r="J34" s="98"/>
      <c r="K34" s="98"/>
      <c r="L34" s="99"/>
      <c r="M34" s="98">
        <v>10</v>
      </c>
      <c r="N34" s="98"/>
      <c r="O34" s="98"/>
      <c r="P34" s="99"/>
      <c r="Q34" s="98">
        <v>10</v>
      </c>
      <c r="R34" s="98"/>
      <c r="S34" s="98"/>
      <c r="T34" s="99"/>
      <c r="V34" s="59"/>
    </row>
    <row r="35" spans="1:22" x14ac:dyDescent="0.2">
      <c r="A35" s="61"/>
      <c r="B35" s="19" t="s">
        <v>42</v>
      </c>
      <c r="C35" s="24" t="s">
        <v>10</v>
      </c>
      <c r="D35" s="17">
        <v>504771</v>
      </c>
      <c r="E35" s="17">
        <v>504771</v>
      </c>
      <c r="F35" s="98">
        <v>56893</v>
      </c>
      <c r="G35" s="98">
        <v>56893</v>
      </c>
      <c r="H35" s="99">
        <f>G35/E35</f>
        <v>0.11271051625390524</v>
      </c>
      <c r="I35" s="98">
        <v>504771</v>
      </c>
      <c r="J35" s="98">
        <f>+K35-G35</f>
        <v>44722</v>
      </c>
      <c r="K35" s="98">
        <v>101615</v>
      </c>
      <c r="L35" s="99">
        <f>K35/I35</f>
        <v>0.20130910848681877</v>
      </c>
      <c r="M35" s="98">
        <v>504771</v>
      </c>
      <c r="N35" s="98">
        <f>+O35-K35</f>
        <v>41642</v>
      </c>
      <c r="O35" s="98">
        <v>143257</v>
      </c>
      <c r="P35" s="99">
        <f>O35/M35</f>
        <v>0.28380592387439058</v>
      </c>
      <c r="Q35" s="98">
        <v>504771</v>
      </c>
      <c r="R35" s="98">
        <f>+S35-O35</f>
        <v>81278</v>
      </c>
      <c r="S35" s="116">
        <v>224535</v>
      </c>
      <c r="T35" s="99">
        <f>S35/Q35</f>
        <v>0.44482547531454858</v>
      </c>
      <c r="V35" s="59"/>
    </row>
    <row r="36" spans="1:22" ht="12.75" customHeight="1" x14ac:dyDescent="0.2">
      <c r="A36" s="61"/>
      <c r="B36" s="19"/>
      <c r="C36" s="60"/>
      <c r="D36" s="17"/>
      <c r="E36" s="17"/>
      <c r="F36" s="17"/>
      <c r="G36" s="98"/>
      <c r="H36" s="99"/>
      <c r="I36" s="98"/>
      <c r="J36" s="98"/>
      <c r="K36" s="98"/>
      <c r="L36" s="99"/>
      <c r="M36" s="98"/>
      <c r="N36" s="98"/>
      <c r="O36" s="98"/>
      <c r="P36" s="99"/>
      <c r="Q36" s="98"/>
      <c r="R36" s="98"/>
      <c r="S36" s="98"/>
      <c r="T36" s="99"/>
      <c r="V36" s="59"/>
    </row>
    <row r="37" spans="1:22" ht="12.75" customHeight="1" thickBot="1" x14ac:dyDescent="0.25">
      <c r="A37" s="58"/>
      <c r="B37" s="57"/>
      <c r="C37" s="56"/>
      <c r="D37" s="8"/>
      <c r="E37" s="8"/>
      <c r="F37" s="8"/>
      <c r="G37" s="8"/>
      <c r="H37" s="7"/>
      <c r="I37" s="8"/>
      <c r="J37" s="8"/>
      <c r="K37" s="8"/>
      <c r="L37" s="7"/>
      <c r="M37" s="8"/>
      <c r="N37" s="8"/>
      <c r="O37" s="8"/>
      <c r="P37" s="7"/>
      <c r="Q37" s="8"/>
      <c r="R37" s="8"/>
      <c r="S37" s="8"/>
      <c r="T37" s="7"/>
      <c r="V37" s="55"/>
    </row>
    <row r="38" spans="1:22" ht="12.75" customHeight="1" x14ac:dyDescent="0.2">
      <c r="A38" s="5"/>
    </row>
    <row r="39" spans="1:22" ht="12.75" customHeight="1" x14ac:dyDescent="0.2"/>
    <row r="40" spans="1:22" ht="12.75" customHeight="1" x14ac:dyDescent="0.2"/>
    <row r="41" spans="1:22" ht="12.75" customHeight="1" x14ac:dyDescent="0.2"/>
    <row r="42" spans="1:22" ht="12.75" customHeight="1" x14ac:dyDescent="0.2"/>
    <row r="43" spans="1:22" ht="12.75" customHeight="1" x14ac:dyDescent="0.2"/>
    <row r="44" spans="1:22" ht="12.75" customHeight="1" x14ac:dyDescent="0.2"/>
    <row r="45" spans="1:22" ht="12.75" customHeight="1" x14ac:dyDescent="0.2"/>
    <row r="46" spans="1:22" ht="12.75" customHeight="1" x14ac:dyDescent="0.2"/>
    <row r="47" spans="1:22" ht="12.75" customHeight="1" x14ac:dyDescent="0.2"/>
    <row r="48" spans="1:22" ht="12.75" customHeight="1" x14ac:dyDescent="0.2"/>
    <row r="49" spans="2:21" s="4" customFormat="1" ht="12.75" customHeight="1" x14ac:dyDescent="0.2">
      <c r="B49" s="3"/>
      <c r="C49" s="1"/>
      <c r="D49" s="2"/>
      <c r="E49" s="2"/>
      <c r="F49" s="2"/>
      <c r="G49" s="2"/>
      <c r="H49" s="2"/>
      <c r="I49" s="2"/>
      <c r="J49" s="2"/>
      <c r="K49" s="2"/>
      <c r="L49" s="2"/>
      <c r="M49" s="2"/>
      <c r="N49" s="2"/>
      <c r="O49" s="2"/>
      <c r="P49" s="2"/>
      <c r="Q49" s="2"/>
      <c r="R49" s="2"/>
      <c r="S49" s="2"/>
      <c r="T49" s="2"/>
      <c r="U49" s="2"/>
    </row>
    <row r="50" spans="2:21" s="4" customFormat="1" ht="12.75" customHeight="1" x14ac:dyDescent="0.2">
      <c r="B50" s="3"/>
      <c r="C50" s="1"/>
      <c r="D50" s="2"/>
      <c r="E50" s="2"/>
      <c r="F50" s="2"/>
      <c r="G50" s="2"/>
      <c r="H50" s="2"/>
      <c r="I50" s="2"/>
      <c r="J50" s="2"/>
      <c r="K50" s="2"/>
      <c r="L50" s="2"/>
      <c r="M50" s="2"/>
      <c r="N50" s="2"/>
      <c r="O50" s="2"/>
      <c r="P50" s="2"/>
      <c r="Q50" s="2"/>
      <c r="R50" s="2"/>
      <c r="S50" s="2"/>
      <c r="T50" s="2"/>
      <c r="U50" s="2"/>
    </row>
    <row r="51" spans="2:21" s="4" customFormat="1" ht="12.75" customHeight="1" x14ac:dyDescent="0.2">
      <c r="B51" s="3"/>
      <c r="C51" s="1"/>
      <c r="D51" s="2"/>
      <c r="E51" s="2"/>
      <c r="F51" s="2"/>
      <c r="G51" s="2"/>
      <c r="H51" s="2"/>
      <c r="I51" s="2"/>
      <c r="J51" s="2"/>
      <c r="K51" s="2"/>
      <c r="L51" s="2"/>
      <c r="M51" s="2"/>
      <c r="N51" s="2"/>
      <c r="O51" s="2"/>
      <c r="P51" s="2"/>
      <c r="Q51" s="2"/>
      <c r="R51" s="2"/>
      <c r="S51" s="2"/>
      <c r="T51" s="2"/>
      <c r="U51" s="2"/>
    </row>
    <row r="52" spans="2:21" s="4" customFormat="1" ht="12.75" customHeight="1" x14ac:dyDescent="0.2">
      <c r="B52" s="3"/>
      <c r="C52" s="1"/>
      <c r="D52" s="2"/>
      <c r="E52" s="2"/>
      <c r="F52" s="2"/>
      <c r="G52" s="2"/>
      <c r="H52" s="2"/>
      <c r="I52" s="2"/>
      <c r="J52" s="2"/>
      <c r="K52" s="2"/>
      <c r="L52" s="2"/>
      <c r="M52" s="2"/>
      <c r="N52" s="2"/>
      <c r="O52" s="2"/>
      <c r="P52" s="2"/>
      <c r="Q52" s="2"/>
      <c r="R52" s="2"/>
      <c r="S52" s="2"/>
      <c r="T52" s="2"/>
      <c r="U52" s="2"/>
    </row>
    <row r="53" spans="2:21" s="4" customFormat="1" ht="12.75" customHeight="1" x14ac:dyDescent="0.2">
      <c r="B53" s="3"/>
      <c r="C53" s="1"/>
      <c r="D53" s="2"/>
      <c r="E53" s="2"/>
      <c r="F53" s="2"/>
      <c r="G53" s="2"/>
      <c r="H53" s="2"/>
      <c r="I53" s="2"/>
      <c r="J53" s="2"/>
      <c r="K53" s="2"/>
      <c r="L53" s="2"/>
      <c r="M53" s="2"/>
      <c r="N53" s="2"/>
      <c r="O53" s="2"/>
      <c r="P53" s="2"/>
      <c r="Q53" s="2"/>
      <c r="R53" s="2"/>
      <c r="S53" s="2"/>
      <c r="T53" s="2"/>
      <c r="U53" s="2"/>
    </row>
    <row r="54" spans="2:21" s="4" customFormat="1" ht="12.75" customHeight="1" x14ac:dyDescent="0.2">
      <c r="B54" s="3"/>
      <c r="C54" s="1"/>
      <c r="D54" s="2"/>
      <c r="E54" s="2"/>
      <c r="F54" s="2"/>
      <c r="G54" s="2"/>
      <c r="H54" s="2"/>
      <c r="I54" s="2"/>
      <c r="J54" s="2"/>
      <c r="K54" s="2"/>
      <c r="L54" s="2"/>
      <c r="M54" s="2"/>
      <c r="N54" s="2"/>
      <c r="O54" s="2"/>
      <c r="P54" s="2"/>
      <c r="Q54" s="2"/>
      <c r="R54" s="2"/>
      <c r="S54" s="2"/>
      <c r="T54" s="2"/>
      <c r="U54" s="2"/>
    </row>
    <row r="55" spans="2:21" s="4" customFormat="1" ht="12.75" customHeight="1" x14ac:dyDescent="0.2">
      <c r="B55" s="3"/>
      <c r="C55" s="1"/>
      <c r="D55" s="2"/>
      <c r="E55" s="2"/>
      <c r="F55" s="2"/>
      <c r="G55" s="2"/>
      <c r="H55" s="2"/>
      <c r="I55" s="2"/>
      <c r="J55" s="2"/>
      <c r="K55" s="2"/>
      <c r="L55" s="2"/>
      <c r="M55" s="2"/>
      <c r="N55" s="2"/>
      <c r="O55" s="2"/>
      <c r="P55" s="2"/>
      <c r="Q55" s="2"/>
      <c r="R55" s="2"/>
      <c r="S55" s="2"/>
      <c r="T55" s="2"/>
      <c r="U55" s="2"/>
    </row>
    <row r="56" spans="2:21" s="4" customFormat="1" ht="12.75" customHeight="1" x14ac:dyDescent="0.2">
      <c r="B56" s="3"/>
      <c r="C56" s="1"/>
      <c r="D56" s="2"/>
      <c r="E56" s="2"/>
      <c r="F56" s="2"/>
      <c r="G56" s="2"/>
      <c r="H56" s="2"/>
      <c r="I56" s="2"/>
      <c r="J56" s="2"/>
      <c r="K56" s="2"/>
      <c r="L56" s="2"/>
      <c r="M56" s="2"/>
      <c r="N56" s="2"/>
      <c r="O56" s="2"/>
      <c r="P56" s="2"/>
      <c r="Q56" s="2"/>
      <c r="R56" s="2"/>
      <c r="S56" s="2"/>
      <c r="T56" s="2"/>
      <c r="U56" s="2"/>
    </row>
    <row r="57" spans="2:21" s="4" customFormat="1" ht="12.75" customHeight="1" x14ac:dyDescent="0.2">
      <c r="B57" s="3"/>
      <c r="C57" s="1"/>
      <c r="D57" s="2"/>
      <c r="E57" s="2"/>
      <c r="F57" s="2"/>
      <c r="G57" s="2"/>
      <c r="H57" s="2"/>
      <c r="I57" s="2"/>
      <c r="J57" s="2"/>
      <c r="K57" s="2"/>
      <c r="L57" s="2"/>
      <c r="M57" s="2"/>
      <c r="N57" s="2"/>
      <c r="O57" s="2"/>
      <c r="P57" s="2"/>
      <c r="Q57" s="2"/>
      <c r="R57" s="2"/>
      <c r="S57" s="2"/>
      <c r="T57" s="2"/>
      <c r="U57" s="2"/>
    </row>
  </sheetData>
  <mergeCells count="13">
    <mergeCell ref="V17:V19"/>
    <mergeCell ref="J17:J19"/>
    <mergeCell ref="K17:K19"/>
    <mergeCell ref="L17:L19"/>
    <mergeCell ref="O17:O19"/>
    <mergeCell ref="R17:R19"/>
    <mergeCell ref="S17:S19"/>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67DF-85E5-4ED8-85B3-21EE32752E10}">
  <dimension ref="A1:V16"/>
  <sheetViews>
    <sheetView workbookViewId="0">
      <selection activeCell="H19" sqref="H19"/>
    </sheetView>
  </sheetViews>
  <sheetFormatPr baseColWidth="10" defaultRowHeight="12.75" x14ac:dyDescent="0.2"/>
  <cols>
    <col min="1" max="1" width="4.140625" style="37" customWidth="1"/>
    <col min="2" max="2" width="2" style="37" bestFit="1" customWidth="1"/>
    <col min="3" max="3" width="42.5703125" style="37" bestFit="1" customWidth="1"/>
    <col min="4" max="8" width="13.7109375" style="37" customWidth="1"/>
    <col min="9" max="10" width="11.42578125" style="37" customWidth="1"/>
    <col min="11" max="11" width="14.140625" style="37" customWidth="1"/>
    <col min="12" max="20" width="11.42578125" style="37" customWidth="1"/>
    <col min="21" max="21" width="1.28515625" style="37" customWidth="1"/>
    <col min="22" max="22" width="45.7109375" style="37" customWidth="1"/>
    <col min="23" max="16384" width="11.42578125" style="37"/>
  </cols>
  <sheetData>
    <row r="1" spans="1:22" x14ac:dyDescent="0.2">
      <c r="A1" s="82" t="s">
        <v>41</v>
      </c>
      <c r="B1" s="83"/>
      <c r="C1" s="83"/>
      <c r="D1" s="83"/>
      <c r="E1" s="83"/>
      <c r="F1" s="83"/>
      <c r="G1" s="83"/>
      <c r="H1" s="83"/>
      <c r="I1" s="83"/>
      <c r="J1" s="83"/>
      <c r="K1" s="83"/>
      <c r="L1" s="83"/>
      <c r="M1" s="83"/>
      <c r="N1" s="83"/>
      <c r="O1" s="83"/>
      <c r="P1" s="83"/>
      <c r="Q1" s="83"/>
      <c r="R1" s="83"/>
      <c r="S1" s="83"/>
      <c r="T1" s="83"/>
      <c r="U1" s="83"/>
      <c r="V1" s="83"/>
    </row>
    <row r="2" spans="1:22" x14ac:dyDescent="0.2">
      <c r="A2" s="84" t="s">
        <v>40</v>
      </c>
      <c r="B2" s="85"/>
      <c r="C2" s="85"/>
      <c r="D2" s="85"/>
      <c r="E2" s="85"/>
      <c r="F2" s="85"/>
      <c r="G2" s="85"/>
      <c r="H2" s="85"/>
      <c r="I2" s="85"/>
      <c r="J2" s="85"/>
      <c r="K2" s="85"/>
      <c r="L2" s="85"/>
      <c r="M2" s="85"/>
      <c r="N2" s="85"/>
      <c r="O2" s="85"/>
      <c r="P2" s="85"/>
      <c r="Q2" s="85"/>
      <c r="R2" s="85"/>
      <c r="S2" s="85"/>
      <c r="T2" s="85"/>
      <c r="U2" s="85"/>
      <c r="V2" s="85"/>
    </row>
    <row r="3" spans="1:22" x14ac:dyDescent="0.2">
      <c r="A3" s="54"/>
      <c r="B3" s="53"/>
      <c r="C3" s="52"/>
      <c r="D3" s="30"/>
      <c r="E3" s="30"/>
      <c r="F3" s="30"/>
      <c r="G3" s="30"/>
      <c r="H3" s="30"/>
      <c r="I3" s="30"/>
      <c r="J3" s="30"/>
      <c r="K3" s="30"/>
      <c r="L3" s="30"/>
      <c r="M3" s="30"/>
      <c r="N3" s="30"/>
      <c r="O3" s="30"/>
      <c r="P3" s="30"/>
      <c r="Q3" s="30"/>
      <c r="R3" s="30"/>
      <c r="S3" s="30"/>
      <c r="T3" s="30"/>
      <c r="U3" s="30"/>
      <c r="V3" s="52"/>
    </row>
    <row r="4" spans="1:22" x14ac:dyDescent="0.2">
      <c r="A4" s="51" t="s">
        <v>39</v>
      </c>
      <c r="B4" s="50"/>
      <c r="C4" s="48"/>
      <c r="D4" s="49"/>
      <c r="E4" s="49"/>
      <c r="F4" s="49"/>
      <c r="G4" s="49"/>
      <c r="H4" s="49"/>
      <c r="I4" s="49"/>
      <c r="J4" s="49"/>
      <c r="K4" s="49"/>
      <c r="L4" s="49"/>
      <c r="M4" s="49"/>
      <c r="N4" s="49"/>
      <c r="O4" s="49"/>
      <c r="P4" s="49"/>
      <c r="Q4" s="49"/>
      <c r="R4" s="49"/>
      <c r="S4" s="49"/>
      <c r="T4" s="49"/>
      <c r="U4" s="49"/>
      <c r="V4" s="48"/>
    </row>
    <row r="5" spans="1:22" x14ac:dyDescent="0.2">
      <c r="A5" s="51" t="s">
        <v>62</v>
      </c>
      <c r="B5" s="50"/>
      <c r="C5" s="48"/>
      <c r="D5" s="49"/>
      <c r="E5" s="49"/>
      <c r="F5" s="49"/>
      <c r="G5" s="49"/>
      <c r="H5" s="49"/>
      <c r="I5" s="49"/>
      <c r="J5" s="49"/>
      <c r="K5" s="49"/>
      <c r="L5" s="49"/>
      <c r="M5" s="49"/>
      <c r="N5" s="49"/>
      <c r="O5" s="49"/>
      <c r="P5" s="49"/>
      <c r="Q5" s="49"/>
      <c r="R5" s="49"/>
      <c r="S5" s="49"/>
      <c r="T5" s="49"/>
      <c r="U5" s="49"/>
      <c r="V5" s="48"/>
    </row>
    <row r="7" spans="1:22" ht="13.5" thickBot="1" x14ac:dyDescent="0.25">
      <c r="A7" s="5"/>
      <c r="B7" s="47"/>
      <c r="C7" s="21"/>
      <c r="D7" s="23"/>
      <c r="E7" s="23"/>
      <c r="F7" s="23"/>
      <c r="G7" s="23"/>
      <c r="H7" s="23"/>
      <c r="I7" s="23"/>
      <c r="J7" s="23"/>
      <c r="K7" s="23"/>
      <c r="L7" s="23"/>
      <c r="M7" s="23"/>
      <c r="N7" s="23"/>
      <c r="O7" s="23"/>
      <c r="P7" s="23"/>
      <c r="Q7" s="23"/>
      <c r="R7" s="23"/>
      <c r="S7" s="23"/>
      <c r="T7" s="23"/>
      <c r="U7" s="23"/>
      <c r="V7" s="21"/>
    </row>
    <row r="8" spans="1:22" x14ac:dyDescent="0.2">
      <c r="A8" s="86" t="s">
        <v>37</v>
      </c>
      <c r="B8" s="87"/>
      <c r="C8" s="90" t="s">
        <v>36</v>
      </c>
      <c r="D8" s="92" t="s">
        <v>35</v>
      </c>
      <c r="E8" s="43" t="s">
        <v>34</v>
      </c>
      <c r="F8" s="43" t="s">
        <v>33</v>
      </c>
      <c r="G8" s="43" t="s">
        <v>32</v>
      </c>
      <c r="H8" s="46" t="s">
        <v>31</v>
      </c>
      <c r="I8" s="45" t="s">
        <v>34</v>
      </c>
      <c r="J8" s="43" t="s">
        <v>33</v>
      </c>
      <c r="K8" s="43" t="s">
        <v>32</v>
      </c>
      <c r="L8" s="44" t="s">
        <v>31</v>
      </c>
      <c r="M8" s="43" t="s">
        <v>34</v>
      </c>
      <c r="N8" s="43" t="s">
        <v>33</v>
      </c>
      <c r="O8" s="43" t="s">
        <v>32</v>
      </c>
      <c r="P8" s="44" t="s">
        <v>31</v>
      </c>
      <c r="Q8" s="43" t="s">
        <v>34</v>
      </c>
      <c r="R8" s="43" t="s">
        <v>33</v>
      </c>
      <c r="S8" s="43" t="s">
        <v>32</v>
      </c>
      <c r="T8" s="42" t="s">
        <v>31</v>
      </c>
      <c r="U8" s="30"/>
      <c r="V8" s="94" t="s">
        <v>30</v>
      </c>
    </row>
    <row r="9" spans="1:22" ht="13.5" thickBot="1" x14ac:dyDescent="0.25">
      <c r="A9" s="88"/>
      <c r="B9" s="89"/>
      <c r="C9" s="91"/>
      <c r="D9" s="93"/>
      <c r="E9" s="39" t="s">
        <v>28</v>
      </c>
      <c r="F9" s="39" t="s">
        <v>29</v>
      </c>
      <c r="G9" s="39" t="s">
        <v>28</v>
      </c>
      <c r="H9" s="41" t="s">
        <v>21</v>
      </c>
      <c r="I9" s="40" t="s">
        <v>26</v>
      </c>
      <c r="J9" s="39" t="s">
        <v>27</v>
      </c>
      <c r="K9" s="39" t="s">
        <v>26</v>
      </c>
      <c r="L9" s="40" t="s">
        <v>21</v>
      </c>
      <c r="M9" s="39" t="s">
        <v>24</v>
      </c>
      <c r="N9" s="39" t="s">
        <v>25</v>
      </c>
      <c r="O9" s="39" t="s">
        <v>24</v>
      </c>
      <c r="P9" s="40" t="s">
        <v>21</v>
      </c>
      <c r="Q9" s="39" t="s">
        <v>22</v>
      </c>
      <c r="R9" s="39" t="s">
        <v>23</v>
      </c>
      <c r="S9" s="39" t="s">
        <v>22</v>
      </c>
      <c r="T9" s="38" t="s">
        <v>21</v>
      </c>
      <c r="U9" s="30"/>
      <c r="V9" s="95"/>
    </row>
    <row r="10" spans="1:22" x14ac:dyDescent="0.2">
      <c r="A10" s="81"/>
      <c r="B10" s="35"/>
      <c r="C10" s="34"/>
      <c r="D10" s="80"/>
      <c r="E10" s="80"/>
      <c r="F10" s="80"/>
      <c r="G10" s="80"/>
      <c r="H10" s="79"/>
      <c r="I10" s="80"/>
      <c r="J10" s="80"/>
      <c r="K10" s="80"/>
      <c r="L10" s="79"/>
      <c r="M10" s="80"/>
      <c r="N10" s="80"/>
      <c r="O10" s="80"/>
      <c r="P10" s="79"/>
      <c r="Q10" s="80"/>
      <c r="R10" s="80"/>
      <c r="S10" s="80"/>
      <c r="T10" s="79"/>
      <c r="U10" s="28"/>
      <c r="V10" s="78"/>
    </row>
    <row r="11" spans="1:22" x14ac:dyDescent="0.2">
      <c r="A11" s="16">
        <v>2</v>
      </c>
      <c r="B11" s="15"/>
      <c r="C11" s="18" t="s">
        <v>18</v>
      </c>
      <c r="D11" s="13">
        <v>238032</v>
      </c>
      <c r="E11" s="13">
        <v>238032</v>
      </c>
      <c r="F11" s="13">
        <v>61261</v>
      </c>
      <c r="G11" s="13">
        <v>61261</v>
      </c>
      <c r="H11" s="71">
        <f>G11/E11</f>
        <v>0.25736455602608055</v>
      </c>
      <c r="I11" s="13">
        <v>218032</v>
      </c>
      <c r="J11" s="13">
        <f>+K11-G11</f>
        <v>41980</v>
      </c>
      <c r="K11" s="13">
        <v>103241</v>
      </c>
      <c r="L11" s="71">
        <f>K11/I11</f>
        <v>0.47351306230278123</v>
      </c>
      <c r="M11" s="13">
        <v>218032</v>
      </c>
      <c r="N11" s="13">
        <f>+O11-K11</f>
        <v>42246</v>
      </c>
      <c r="O11" s="13">
        <v>145487</v>
      </c>
      <c r="P11" s="71">
        <f>O11/M11</f>
        <v>0.66727361121303297</v>
      </c>
      <c r="Q11" s="13">
        <v>218032</v>
      </c>
      <c r="R11" s="13">
        <f>+S11-O11</f>
        <v>35195</v>
      </c>
      <c r="S11" s="13">
        <v>180682</v>
      </c>
      <c r="T11" s="71">
        <f>S11/Q11</f>
        <v>0.82869487047772805</v>
      </c>
      <c r="U11" s="23"/>
      <c r="V11" s="22"/>
    </row>
    <row r="12" spans="1:22" s="70" customFormat="1" x14ac:dyDescent="0.2">
      <c r="A12" s="16"/>
      <c r="B12" s="15"/>
      <c r="C12" s="18" t="s">
        <v>10</v>
      </c>
      <c r="D12" s="13">
        <v>212382</v>
      </c>
      <c r="E12" s="13">
        <v>212382</v>
      </c>
      <c r="F12" s="13">
        <v>49695</v>
      </c>
      <c r="G12" s="13">
        <v>49695</v>
      </c>
      <c r="H12" s="71">
        <f>G12/E12</f>
        <v>0.2339887561092748</v>
      </c>
      <c r="I12" s="13">
        <v>192382</v>
      </c>
      <c r="J12" s="13">
        <f>+K12-G12</f>
        <v>41980</v>
      </c>
      <c r="K12" s="13">
        <v>91675</v>
      </c>
      <c r="L12" s="71">
        <f>K12/I12</f>
        <v>0.476525870403676</v>
      </c>
      <c r="M12" s="13">
        <v>192382</v>
      </c>
      <c r="N12" s="13">
        <f>+O12-K12</f>
        <v>42246</v>
      </c>
      <c r="O12" s="13">
        <v>133921</v>
      </c>
      <c r="P12" s="71">
        <f>O12/M12</f>
        <v>0.69612021914732147</v>
      </c>
      <c r="Q12" s="13">
        <v>192382</v>
      </c>
      <c r="R12" s="13">
        <f>+S12-O12</f>
        <v>35195</v>
      </c>
      <c r="S12" s="13">
        <v>169116</v>
      </c>
      <c r="T12" s="71">
        <f>S12/Q12</f>
        <v>0.87906352985206515</v>
      </c>
      <c r="U12" s="25"/>
      <c r="V12" s="22"/>
    </row>
    <row r="13" spans="1:22" x14ac:dyDescent="0.2">
      <c r="A13" s="77"/>
      <c r="B13" s="76"/>
      <c r="C13" s="75"/>
      <c r="D13" s="74"/>
      <c r="E13" s="74"/>
      <c r="F13" s="74"/>
      <c r="G13" s="74"/>
      <c r="H13" s="73"/>
      <c r="I13" s="74"/>
      <c r="J13" s="74"/>
      <c r="K13" s="74"/>
      <c r="L13" s="73"/>
      <c r="M13" s="74"/>
      <c r="N13" s="74"/>
      <c r="O13" s="74"/>
      <c r="P13" s="73"/>
      <c r="Q13" s="74"/>
      <c r="R13" s="74"/>
      <c r="S13" s="74"/>
      <c r="T13" s="73"/>
      <c r="U13" s="23"/>
      <c r="V13" s="72"/>
    </row>
    <row r="14" spans="1:22" s="70" customFormat="1" x14ac:dyDescent="0.2">
      <c r="A14" s="16">
        <v>3</v>
      </c>
      <c r="B14" s="15"/>
      <c r="C14" s="18" t="s">
        <v>5</v>
      </c>
      <c r="D14" s="13">
        <v>284617</v>
      </c>
      <c r="E14" s="13">
        <v>284617</v>
      </c>
      <c r="F14" s="13">
        <v>7456</v>
      </c>
      <c r="G14" s="13">
        <v>7456</v>
      </c>
      <c r="H14" s="71">
        <f>G14/E14</f>
        <v>2.6196608073305531E-2</v>
      </c>
      <c r="I14" s="13">
        <v>198210</v>
      </c>
      <c r="J14" s="13">
        <f>+K14-G14</f>
        <v>7424</v>
      </c>
      <c r="K14" s="13">
        <v>14880</v>
      </c>
      <c r="L14" s="71">
        <f>K14/I14</f>
        <v>7.5071893446344781E-2</v>
      </c>
      <c r="M14" s="13">
        <v>198210</v>
      </c>
      <c r="N14" s="13">
        <f>+O14-K14</f>
        <v>15337</v>
      </c>
      <c r="O14" s="13">
        <v>30217</v>
      </c>
      <c r="P14" s="71">
        <f>O14/M14</f>
        <v>0.15244942232985217</v>
      </c>
      <c r="Q14" s="13">
        <v>198210</v>
      </c>
      <c r="R14" s="13">
        <f>+S14-O14</f>
        <v>123204</v>
      </c>
      <c r="S14" s="13">
        <v>153421</v>
      </c>
      <c r="T14" s="71">
        <f>S14/Q14</f>
        <v>0.77403259169567629</v>
      </c>
      <c r="U14" s="25"/>
      <c r="V14" s="22"/>
    </row>
    <row r="15" spans="1:22" ht="13.5" thickBot="1" x14ac:dyDescent="0.25">
      <c r="A15" s="11"/>
      <c r="B15" s="10"/>
      <c r="C15" s="69"/>
      <c r="D15" s="68"/>
      <c r="E15" s="68"/>
      <c r="F15" s="68"/>
      <c r="G15" s="68"/>
      <c r="H15" s="67"/>
      <c r="I15" s="68"/>
      <c r="J15" s="68"/>
      <c r="K15" s="68"/>
      <c r="L15" s="67"/>
      <c r="M15" s="68"/>
      <c r="N15" s="68"/>
      <c r="O15" s="68"/>
      <c r="P15" s="67"/>
      <c r="Q15" s="68"/>
      <c r="R15" s="68"/>
      <c r="S15" s="68"/>
      <c r="T15" s="67"/>
      <c r="U15" s="23"/>
      <c r="V15" s="66"/>
    </row>
    <row r="16" spans="1:22" x14ac:dyDescent="0.2">
      <c r="A16" s="5"/>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17 01</vt:lpstr>
      <vt:lpstr>17 02</vt:lpstr>
      <vt:lpstr>17 03 </vt:lpstr>
      <vt:lpstr>'17 01'!Área_de_impresión</vt:lpstr>
      <vt:lpstr>'17 02'!Área_de_impresión</vt:lpstr>
      <vt:lpstr>'17 03 '!Área_de_impresión</vt:lpstr>
      <vt:lpstr>'17 02'!Títulos_a_imprimir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Belen Toledo Rojas</dc:creator>
  <cp:lastModifiedBy>Natalia Belen Toledo Rojas</cp:lastModifiedBy>
  <dcterms:created xsi:type="dcterms:W3CDTF">2021-06-17T13:59:00Z</dcterms:created>
  <dcterms:modified xsi:type="dcterms:W3CDTF">2021-06-17T14:06:18Z</dcterms:modified>
</cp:coreProperties>
</file>